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Összesítő" sheetId="1" r:id="rId1"/>
    <sheet name="Kiírás" sheetId="2" r:id="rId2"/>
  </sheets>
  <definedNames>
    <definedName name="_xlnm.Print_Titles" localSheetId="1">'Kiírás'!$1:$1</definedName>
    <definedName name="_xlnm.Print_Area" localSheetId="1">'Kiírás'!$A$1:$I$109</definedName>
    <definedName name="_xlnm.Print_Area" localSheetId="0">'Összesítő'!$A$1:$F$51</definedName>
  </definedNames>
  <calcPr fullCalcOnLoad="1"/>
</workbook>
</file>

<file path=xl/sharedStrings.xml><?xml version="1.0" encoding="utf-8"?>
<sst xmlns="http://schemas.openxmlformats.org/spreadsheetml/2006/main" count="323" uniqueCount="228">
  <si>
    <t>Összesen:</t>
  </si>
  <si>
    <t>Munkanem megnevezése</t>
  </si>
  <si>
    <t>Anyag összege</t>
  </si>
  <si>
    <t>Díj összege</t>
  </si>
  <si>
    <t>Ssz.</t>
  </si>
  <si>
    <t>Tétel szövege</t>
  </si>
  <si>
    <t>Menny.</t>
  </si>
  <si>
    <t>Anyag egységár</t>
  </si>
  <si>
    <t>Anyag összesen</t>
  </si>
  <si>
    <t>m</t>
  </si>
  <si>
    <t>db</t>
  </si>
  <si>
    <t>klt</t>
  </si>
  <si>
    <t xml:space="preserve"> VILLAMOS KIVITELI TERV</t>
  </si>
  <si>
    <t>3.1</t>
  </si>
  <si>
    <t>3.2</t>
  </si>
  <si>
    <t>3.4</t>
  </si>
  <si>
    <t>3.5</t>
  </si>
  <si>
    <t>3.6</t>
  </si>
  <si>
    <t>3.7</t>
  </si>
  <si>
    <t>3.8</t>
  </si>
  <si>
    <r>
      <t>B</t>
    </r>
    <r>
      <rPr>
        <b/>
        <sz val="12"/>
        <rFont val="Arial"/>
        <family val="2"/>
      </rPr>
      <t>ruttó összköltség</t>
    </r>
  </si>
  <si>
    <t>3.3</t>
  </si>
  <si>
    <t>Ø16mm/ElektroProfi</t>
  </si>
  <si>
    <t>Ø25mm/ElektroProfi</t>
  </si>
  <si>
    <t>Járulékos költségek:</t>
  </si>
  <si>
    <t>- élesztés, üzembehelyezés</t>
  </si>
  <si>
    <t>- átadás, oktatás</t>
  </si>
  <si>
    <t>- szerelési apróanyagok</t>
  </si>
  <si>
    <t>Rack szekrény Rittall</t>
  </si>
  <si>
    <t>Ø40mm/ElektroProfi</t>
  </si>
  <si>
    <t>Munkadíj</t>
  </si>
  <si>
    <t>Munkadíj összesen</t>
  </si>
  <si>
    <t>Me</t>
  </si>
  <si>
    <t>Műanyag védőcső, födémbe és oldalfalba építve, előre elkészített falhoronyba</t>
  </si>
  <si>
    <t>építőmesteri munka</t>
  </si>
  <si>
    <t>Falhorony készítése védőcső számára, Ø11-16 mm védőcső számára</t>
  </si>
  <si>
    <t>Falhorony készítése védőcső számára, Ø25-29 mm védőcső számára</t>
  </si>
  <si>
    <t>Fal, ill. födém áttörés készítése max. 10*10 cm felületen</t>
  </si>
  <si>
    <t>Fészekvésés falba süllyesztett doboz számára Ø60-80mm</t>
  </si>
  <si>
    <t>Fészekvésés falba süllyesztett doboz számára 100*100mm</t>
  </si>
  <si>
    <t>Ø80mm/ElektroProfi</t>
  </si>
  <si>
    <t>Ø65mm/ElektroProfi</t>
  </si>
  <si>
    <t>Műanyag szerelvénydoboz beépítése előre elkészített fészekbe</t>
  </si>
  <si>
    <t>Műanyag áthúzódoboz beépítése előre elkészített fészekbe</t>
  </si>
  <si>
    <t>GYENGEÁRAMÚ RENDSZEREK</t>
  </si>
  <si>
    <t>fm</t>
  </si>
  <si>
    <t>- átadás,</t>
  </si>
  <si>
    <t>2 db, 1U-os szellőző panel</t>
  </si>
  <si>
    <t xml:space="preserve">1 db, 2U-os kihúzható tálca </t>
  </si>
  <si>
    <t>LYiCY2x2x0,75 /MKM</t>
  </si>
  <si>
    <t>CABS6*0,22/CQR</t>
  </si>
  <si>
    <t>Dupla RJ45 fali aljzat</t>
  </si>
  <si>
    <t>patch kábel (Cat.6)</t>
  </si>
  <si>
    <t xml:space="preserve">Mérési jelölés, kirajzolás horonyvéséshez </t>
  </si>
  <si>
    <t xml:space="preserve">Mérési jelölés, kirajzolás dobozhely részére </t>
  </si>
  <si>
    <t>Csőhorony vakolása csőrögzítéssel, gipszes vakolóanyaggal</t>
  </si>
  <si>
    <t>ÁFA 27%</t>
  </si>
  <si>
    <t>FXPM40mm / ElektroProfi</t>
  </si>
  <si>
    <t>DGP-EVO192/PARADOX</t>
  </si>
  <si>
    <t>APR-ZX8+táp/PARADOX</t>
  </si>
  <si>
    <t>DGP-LCD/PARADOX</t>
  </si>
  <si>
    <t>ECHO /BENTEL</t>
  </si>
  <si>
    <t>1 db, 230VAC sáv, 6 db-os szerelt dugaljakkal</t>
  </si>
  <si>
    <t>C206 / Solleysec</t>
  </si>
  <si>
    <t>Műanyag védőcső, födémre és oldalfalra szerelve, tartószerkezet kiépítésével</t>
  </si>
  <si>
    <t>- megvalósulási terv készítése</t>
  </si>
  <si>
    <t>F/UTP4*2*0,6 Cat.6 kábel/halogénmentes</t>
  </si>
  <si>
    <t>F/UTP kébelvég</t>
  </si>
  <si>
    <t>Dupla RJ45 aljzat padlódobozba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</si>
  <si>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</si>
  <si>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</si>
  <si>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</si>
  <si>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</si>
  <si>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</si>
  <si>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</si>
  <si>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</si>
  <si>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</si>
  <si>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</si>
  <si>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</si>
  <si>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</si>
  <si>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</si>
  <si>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</si>
  <si>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</si>
  <si>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</si>
  <si>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</si>
  <si>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</si>
  <si>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</si>
  <si>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</si>
  <si>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</si>
  <si>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</si>
  <si>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</si>
  <si>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</si>
  <si>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</si>
  <si>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Műanyag védőcső, oldalfalba, födémbe ill. aljzatba építve, betonozás előtt.</t>
  </si>
  <si>
    <t>Budapest Főváros XIV. kerület</t>
  </si>
  <si>
    <t>Zugló Önkormányzata fenntartásában álló</t>
  </si>
  <si>
    <t>Területi Védőnői és Házi Gyermekorvosi</t>
  </si>
  <si>
    <t>Rendelő épületének felújítása</t>
  </si>
  <si>
    <t>1145 Budapest XIV. kerület, Csertő park 3/b-c.</t>
  </si>
  <si>
    <t>helyrajzi szám: 39470/64</t>
  </si>
  <si>
    <t>1. TŰZJELZŐ RENDSZER</t>
  </si>
  <si>
    <t>AM1000 / NOTIFIER</t>
  </si>
  <si>
    <t>22051EI / SYSTEM SENSOR</t>
  </si>
  <si>
    <t xml:space="preserve">db     </t>
  </si>
  <si>
    <t>52051REI / SYSTEM SENSOR</t>
  </si>
  <si>
    <t>B501AP / SYSTEM SENSOR</t>
  </si>
  <si>
    <t>MCPA5-R01-I / SYSTEM SENSOR</t>
  </si>
  <si>
    <t>SC6+Moduldoboz / SYSTEM SENSOR</t>
  </si>
  <si>
    <t>CWSO-RR-S1 / KAC</t>
  </si>
  <si>
    <t>1.9</t>
  </si>
  <si>
    <t>DNRE+ST2 / SYSTEM SENSOR</t>
  </si>
  <si>
    <t>1.10</t>
  </si>
  <si>
    <t>bekötés</t>
  </si>
  <si>
    <t>1.11</t>
  </si>
  <si>
    <t>JB-Y/ST/Y1x2x1mm /CQR</t>
  </si>
  <si>
    <t>1.12</t>
  </si>
  <si>
    <t>JB-H/ST/H2x1,5mm2 E30/CQR</t>
  </si>
  <si>
    <t>1.13</t>
  </si>
  <si>
    <t>GPRS</t>
  </si>
  <si>
    <t>1.14</t>
  </si>
  <si>
    <t>1. Tűzjelző rendszer összesen</t>
  </si>
  <si>
    <t>2. MOZGÁSSÉRÜLT WC JELZŐ RENDSZER</t>
  </si>
  <si>
    <t>AT / SCHRACK SECONET</t>
  </si>
  <si>
    <t>Nyugtázó kapcsoló oldalfalba felszerelve, bekötve, lepróbálva</t>
  </si>
  <si>
    <t>ZT / SCHRACK SECONET</t>
  </si>
  <si>
    <t>Lános vészhívó, 2 méter zsinórral, oldalfalba felszerelve, bekötve, lepróbálva</t>
  </si>
  <si>
    <t>LV1 / SCHRACK SECONET</t>
  </si>
  <si>
    <t>Szobai jelzőlámpa, felszerelése, bekötése, lepróbálása minden állapotban</t>
  </si>
  <si>
    <t>J-Y(St)Y2*2*0,6</t>
  </si>
  <si>
    <t xml:space="preserve">BUS kábel 2x2x0,6 árnyékot, növérhívó rendszerhez, védőcsőbe húzva, lemérve, </t>
  </si>
  <si>
    <t>2. Mozgássérült WC jelző rendszer összesen</t>
  </si>
  <si>
    <t>INDICATOR / KAC</t>
  </si>
  <si>
    <t>1.15</t>
  </si>
  <si>
    <t>RT / SCHRACK SECONET</t>
  </si>
  <si>
    <t>Rendszertápegység a nővérhívó számára, fém dobozba szerelve, felszerelve, lepróbálva</t>
  </si>
  <si>
    <t xml:space="preserve">20U (600x600) fali szekrény, összeépítve, kompletten benne: </t>
  </si>
  <si>
    <t>2 db, 1U-os vak panel</t>
  </si>
  <si>
    <t>3. INFORMATIKAI HÁLÓZAT</t>
  </si>
  <si>
    <t>Szimpla RJ45 fali aljzat</t>
  </si>
  <si>
    <t>3.10</t>
  </si>
  <si>
    <t>KX-TES824CE / Panasonic</t>
  </si>
  <si>
    <t>KX-T7765X / Panasonic</t>
  </si>
  <si>
    <t>3.11</t>
  </si>
  <si>
    <t>4 db, 1U-os kábelrendező panel</t>
  </si>
  <si>
    <t>3.12</t>
  </si>
  <si>
    <t>24portos switch / CISCO</t>
  </si>
  <si>
    <t>3. Informatikai hálózat összesen</t>
  </si>
  <si>
    <t>4. BEHATOLÁSJELZŐ RENDSZER</t>
  </si>
  <si>
    <t>4. Behatolásvédelmi rendszer összesen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</si>
  <si>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</si>
  <si>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</si>
  <si>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</si>
  <si>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</si>
  <si>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</si>
  <si>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</si>
  <si>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</si>
  <si>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</si>
  <si>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</si>
  <si>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</si>
  <si>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</si>
  <si>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</si>
  <si>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</si>
  <si>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</si>
  <si>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</si>
  <si>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</si>
  <si>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</si>
  <si>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</si>
  <si>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 Gyengeáramú rendszerek alapszerelése összesen</t>
  </si>
  <si>
    <t>ME201E+modul-doboz / SYSTEM SENSOR</t>
  </si>
  <si>
    <t>APR-ZX8/PARADOX</t>
  </si>
  <si>
    <t>DG65 /PARADOX</t>
  </si>
  <si>
    <t>200*200mm /ElektroProfi</t>
  </si>
  <si>
    <t>Műanyag kötödoboz felszerelése oldalfalra, ill. födémre</t>
  </si>
  <si>
    <t>5 db, 24 portos informatikai patch panel, feltöltve RJ45 csatlakozókkal, Cat.6</t>
  </si>
  <si>
    <t>Ajánlattevő által elkészítendő munkarészek:</t>
  </si>
  <si>
    <t>Budapest, 2017.06.28.</t>
  </si>
  <si>
    <t>ÁRAZATLAN KÖLTSÉGVETÉS KIIRÁS</t>
  </si>
  <si>
    <t>Jelen tervek feltárások nélkül, építészeti felmérés és az eredeti alapozási tervek alapján készültek (építész tervező BUVÁTI, Vadász György 1969). 
Az elkészült kiviteli tervdokumentáció = az építész tervek a szakági munkarészekkel, műleírásokkal és árazatlan költségvetés kiírásokkal együtt. Minden, a kiviteli terv- részek valamelyikében szereplő kivitelezési feladat a kivitelezési projekt részét képezi. 
A kivitelezés során esetlegesen felmerülő kérdések, ellentmondások megrendelővel és tervezővel egyeztetendők, minden változtatáshoz megrendelői és tervezői jóváhagyás is szükséges. Minden beépítésre kerülő, látszó szerkezet színe, formája a  megrendelővel és tervezővel egyeztetendő és jóváhagyandó! Minden esetben az adott kivitelezési fázis megkezdése előtt a méretek a helyszínen ellenőrizendők!</t>
  </si>
  <si>
    <t>az ármegállapítás során az Ajánlattevőnek az alábbiakat figyelembe kell vennie:</t>
  </si>
  <si>
    <t xml:space="preserve">- a megadott anyag és díj áraknak a kivitelezéshez tartozó minden szükséges segédanyagot, kiegészítő és szerelvényt kell, hogy tartalmazzanak, a helyszínre szállítással és szereléssel / beépíteéssel kompletten </t>
  </si>
  <si>
    <t>- a megadott díjtételek minden járulékos munkát (hulladékelszállítás, takarítás stb.) és gépköltséget kell, hogy tartalmazzanak kompletten</t>
  </si>
  <si>
    <t>- a megadott díjtételek minden, az átadás-átvételhez szükséges adminisztrációs költséget kell, hogy tartalmazzanak</t>
  </si>
  <si>
    <t>- az összes berendezésre vonatkozóan komplett egységre, minden kiegészítőre és felszereléssel együtt kell ajánlatot adni</t>
  </si>
  <si>
    <t>- műszakilag nem kielégítő tervbeni megoldást jelezni kell a Megrendelő felé!</t>
  </si>
  <si>
    <t>Megjegyzés</t>
  </si>
  <si>
    <r>
      <t xml:space="preserve">Megrendelői előírás szerint jelen kiviteli tervben szerepelő </t>
    </r>
    <r>
      <rPr>
        <sz val="10"/>
        <color indexed="10"/>
        <rFont val="Arial"/>
        <family val="2"/>
      </rPr>
      <t>"</t>
    </r>
    <r>
      <rPr>
        <i/>
        <sz val="10"/>
        <color indexed="10"/>
        <rFont val="Arial"/>
        <family val="2"/>
      </rPr>
      <t>Megrendelői döntés alapján in-house kerül beszerzésre"</t>
    </r>
    <r>
      <rPr>
        <sz val="10"/>
        <color indexed="8"/>
        <rFont val="Arial"/>
        <family val="2"/>
      </rPr>
      <t xml:space="preserve"> elnevezés jelen esetben az adott tétel jelen közbeszerzésből történő elmaradását, II. ütemben történő kivitelezését jelenti. </t>
    </r>
  </si>
  <si>
    <r>
      <t>A kiviteli tervben szerepelő</t>
    </r>
    <r>
      <rPr>
        <i/>
        <sz val="10"/>
        <color indexed="8"/>
        <rFont val="Arial"/>
        <family val="2"/>
      </rPr>
      <t xml:space="preserve"> „belsőépítészet / installáció” </t>
    </r>
    <r>
      <rPr>
        <sz val="10"/>
        <color indexed="8"/>
        <rFont val="Arial"/>
        <family val="2"/>
      </rPr>
      <t>illetve</t>
    </r>
    <r>
      <rPr>
        <i/>
        <sz val="10"/>
        <color indexed="8"/>
        <rFont val="Arial"/>
        <family val="2"/>
      </rPr>
      <t xml:space="preserve"> „technológia”</t>
    </r>
    <r>
      <rPr>
        <sz val="10"/>
        <color indexed="8"/>
        <rFont val="Arial"/>
        <family val="2"/>
      </rPr>
      <t xml:space="preserve"> megnevezésű tételek az építészeti karakter, épületarculat illetve a rendeltetésszerű használat, orvostechnológiai működés elmaradhatatlan, így elhagyhatatlan elemei. </t>
    </r>
    <r>
      <rPr>
        <sz val="10"/>
        <color indexed="10"/>
        <rFont val="Arial"/>
        <family val="2"/>
      </rPr>
      <t>"Megrendelői döntés alapján in-house kerül beszerzésre"</t>
    </r>
    <r>
      <rPr>
        <sz val="10"/>
        <color indexed="8"/>
        <rFont val="Arial"/>
        <family val="2"/>
      </rPr>
      <t xml:space="preserve"> elnevezés jelen esetben az adott tétel ezen közbeszerzésből történő elmaradását, II. ütemben történő kivitelezését jelenti.  </t>
    </r>
  </si>
  <si>
    <r>
      <t xml:space="preserve">Tűzjelző központ, 1 hurkos kiépítés, akkumulátorokkal, segédtápegységgel, beépítve, bekötve, lepróbálva minden üzemállapotban. </t>
    </r>
    <r>
      <rPr>
        <sz val="10"/>
        <color indexed="10"/>
        <rFont val="Arial"/>
        <family val="2"/>
      </rPr>
      <t>Megrendelői döntés alapján in-house kerül beszerzésre</t>
    </r>
  </si>
  <si>
    <r>
      <t>Optikai füstérzékelő, analóg, címezhető, felszerelve lepróbálva.</t>
    </r>
    <r>
      <rPr>
        <sz val="10"/>
        <color indexed="10"/>
        <rFont val="Arial"/>
        <family val="2"/>
      </rPr>
      <t xml:space="preserve"> Megrendelői döntés alapján in-house kerül beszerzésre</t>
    </r>
  </si>
  <si>
    <t>Megrendelői döntés alapján in-house kerül beszerzésre</t>
  </si>
  <si>
    <r>
      <t xml:space="preserve">Hősebességérzékelő, analóg, címezhető, felszerelve lepróbálva,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</si>
  <si>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Magasított aljzat, címezhető automatikus érzékelők számára, felszerelve, bekötve, lemérve, feliratozva, </t>
    </r>
    <r>
      <rPr>
        <sz val="10"/>
        <color indexed="10"/>
        <rFont val="Arial"/>
        <family val="2"/>
      </rPr>
      <t>Megrendelői döntés alapján in-house kerül beszerzésre</t>
    </r>
  </si>
  <si>
    <r>
      <t>Kézi jelzésadó, törőüveggel, magyar felirattal, szerelődobozzal, utánvilágító táblával, címezhető, felszerelve, lepróbálva,</t>
    </r>
    <r>
      <rPr>
        <sz val="10"/>
        <color indexed="10"/>
        <rFont val="Arial"/>
        <family val="2"/>
      </rPr>
      <t xml:space="preserve"> Megrendelői döntés alapján in-house kerül beszerzésre</t>
    </r>
  </si>
  <si>
    <r>
      <t xml:space="preserve">Vezérlő modul, 6 db felügyelt kimenettel (hangjelző vezérlés), szerelődobozzal, címezhető, felszerelve, lepróbálva,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</si>
  <si>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Vezérlő modul, 1 db relé kimenettel (gépészeti és jelző vezérlés), szerelődobozzal, címezhető, felszerelve, lepróbálva,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</si>
  <si>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Beltéri tűzjelző hangjelző, aljzattal, felszerelve, lepróbálva, minden üzemállapotban,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</si>
  <si>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Másodkijelző rejtett érzékelők számára, felszerelve, lepróbálva, minden üzemállapotban,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</si>
  <si>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Mintavevő kamrás légcsatorna érzékelő, a légcsatornához illő furatos csővel, felszerelve a légcsatorna oldalára, lepróbálva,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</si>
  <si>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Gépészeti vezérlés bekötése, lepróbálása,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</si>
  <si>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Tűzjelző BUS kábel, twistelt, árnyékolt, védőcsőbe húzva, lemérve,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</si>
  <si>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Tűzjelző hangjelző és vezérlő kábel, árnyékolt, tűzálló kivitel, funkciómegtartó tartószerkezetre szerelve, lemérve,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</si>
  <si>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Automatikus tűzoltósági átjelzés, kiépítése, programozása,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</si>
  <si>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- a terv engedélyeztetése, hatósági ügyintézés,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</si>
  <si>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- szerelési apróanyagok,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</si>
  <si>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- élesztés, üzembe helyezés,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</si>
  <si>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- átadás, oktatás,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</si>
  <si>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2. MOZGÁSSÉRÜLT WC JELZŐ RENDSZER </t>
    </r>
    <r>
      <rPr>
        <b/>
        <sz val="12"/>
        <color indexed="10"/>
        <rFont val="Arial"/>
        <family val="2"/>
      </rPr>
      <t>/ÁRAZANDÓ/</t>
    </r>
  </si>
  <si>
    <r>
      <t xml:space="preserve">5. GYENGEÁRAMÚ RENDSZEREK ALAPSZERELÉSE </t>
    </r>
    <r>
      <rPr>
        <b/>
        <sz val="12"/>
        <color indexed="10"/>
        <rFont val="Times New Roman"/>
        <family val="1"/>
      </rPr>
      <t>/ÁRAZANDÓ/</t>
    </r>
  </si>
  <si>
    <r>
      <t xml:space="preserve">erősáramú szerelvényekkel egyeztetett típus informatikai süllyesztett fali csatlakozó aljzat, felszerelve, lepróbálva, jelölve,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</si>
  <si>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erősáramú szerelvényekkel egyeztetett típus informatikai süllyesztett csatlakozó aljzat, padlódobozba építve, lepróbálva, jelölve,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</si>
  <si>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Falikábel védőcsőbe húzva, ill. kábeltálcára fektetve, lemérve, jelöve, dokumentálva,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</si>
  <si>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Mindkét végén csatlakozókkal szerelt 1,0 m patch kábel, a szekrénybe építve,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</si>
  <si>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Mindkét végén csatlakozókkal szerelt 1,5 m patch kábel, a szekrénybe építve,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</si>
  <si>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F/UTP kábelek végeinek előkészítése bekötéshez,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</si>
  <si>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Telefonközpont, KX-TE82480CE, KX-TE82460X bővítőkártyával, 5 fő és 16 mellékes (analóg) kiépítés, kaputelefon adapterrel, felszerelve, programozva,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</si>
  <si>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Kaputelefon kültéri egység, telefonközponthoz, felszerelve, programozva,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</si>
  <si>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24 portos (100/1000 RJ45) switch, Rack szekrénybe építve, internet és hálózati megosztás belső kábelezésével,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</si>
  <si>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- mérés, átadási jegyzőkönyv készítése,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</si>
  <si>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- átadás,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</si>
  <si>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behatolásjelző központi egység, transzformátorral, (BAQ60T12) 12VDC/5A tápegységgel, 12VDC/17Ah akkumulátorral, zárral, tamperkapcsolóval, felszerelése, bekötése, lepróbálása minden 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</si>
  <si>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16 csatornás zónabővítő egység, a központ dobozba szerelve, beépítése, bekötése, lepróbálása minden 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</si>
  <si>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16 csatornás zónabővítő egység, zárható, szabotázsvédett dobozba szerelve, (BAQ60T12) 12VDC/5A stabilizált tápegységgel (akkutöltő funkcióval), 1db 12VDC/17Ah akkumulátorral, beépítése, bekötése, lepróbálása minden 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</si>
  <si>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behatolásjelző központ LCD kezelő egység, felszerelés, bekötése, lepróbálása minden 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</si>
  <si>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passzív infra mozgásérzékelő, normál lencsével, oldalfali tartóval, felszerelése, bekötése, lepróbálása minden 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</si>
  <si>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reed ajtónyitásérzékelő, felszerelése, bekötése, lepróbálása,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</si>
  <si>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kültéri nyomókamrás hang- fényjelző, 12VDC/7,2Ah akkumulátorral, felszerelése, bekötése, lepróbálása minden állapotban,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</si>
  <si>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BUS kábel 2x2x0,75 árnyékot, behatolásjelző rendszerhez, védőcsőbe húzva, lemérve, </t>
    </r>
    <r>
      <rPr>
        <sz val="10"/>
        <color indexed="10"/>
        <rFont val="Arial"/>
        <family val="2"/>
      </rPr>
      <t>Megrendelői döntés alapján in-house kerül beszerzésre</t>
    </r>
  </si>
  <si>
    <r>
      <t xml:space="preserve">hurok kábel 6*0,22mm árnyékot, behatolásjelző rendszerhez, védőcsőbe, </t>
    </r>
    <r>
      <rPr>
        <sz val="10"/>
        <color indexed="10"/>
        <rFont val="Arial"/>
        <family val="2"/>
      </rPr>
      <t>Megrendelői döntés alapján in-house kerül beszerzésre</t>
    </r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</si>
</sst>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\ _F_t"/>
    <numFmt numFmtId="176" formatCode="#,##0.0\ _F_t"/>
    <numFmt numFmtId="177" formatCode="#,##0.00\ _F_t"/>
    <numFmt numFmtId="178" formatCode="#,##0\ &quot;Ft&quot;"/>
    <numFmt numFmtId="179" formatCode="[$-40E]yyyy\.\ mmmm\ d\."/>
    <numFmt numFmtId="180" formatCode="#,##0\ &quot;Ft&quot;;[Red]#,##0\ &quot;Ft&quot;"/>
    <numFmt numFmtId="181" formatCode="[$¥€-2]\ #\ ##,000_);[Red]\([$€-2]\ #\ ##,000\)"/>
  </numFmts>
  <fonts count="6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Dashed"/>
    </border>
    <border>
      <left style="thin"/>
      <right style="thin"/>
      <top style="mediumDashed"/>
      <bottom>
        <color indexed="63"/>
      </bottom>
    </border>
    <border>
      <left style="thin"/>
      <right style="mediumDashed"/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ed"/>
      <right style="thin"/>
      <top style="thin"/>
      <bottom style="mediumDashed"/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Dashed"/>
      <top>
        <color indexed="63"/>
      </top>
      <bottom style="thin"/>
    </border>
    <border>
      <left style="thin"/>
      <right style="mediumDashed"/>
      <top style="thin"/>
      <bottom style="mediumDashed"/>
    </border>
    <border>
      <left style="mediumDashed"/>
      <right style="thin"/>
      <top style="mediumDashed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2" fontId="12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justify"/>
    </xf>
    <xf numFmtId="0" fontId="1" fillId="33" borderId="11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6" fillId="33" borderId="12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6" fillId="33" borderId="19" xfId="0" applyFont="1" applyFill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49" fontId="19" fillId="33" borderId="0" xfId="0" applyNumberFormat="1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wrapText="1"/>
    </xf>
    <xf numFmtId="49" fontId="17" fillId="0" borderId="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Alignment="1">
      <alignment horizontal="right" vertical="top" wrapText="1"/>
    </xf>
    <xf numFmtId="178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78" fontId="17" fillId="0" borderId="10" xfId="0" applyNumberFormat="1" applyFont="1" applyBorder="1" applyAlignment="1">
      <alignment horizontal="center" vertical="center" wrapText="1"/>
    </xf>
    <xf numFmtId="178" fontId="10" fillId="0" borderId="0" xfId="0" applyNumberFormat="1" applyFont="1" applyAlignment="1">
      <alignment wrapText="1"/>
    </xf>
    <xf numFmtId="178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/>
    </xf>
    <xf numFmtId="178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178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/>
    </xf>
    <xf numFmtId="180" fontId="1" fillId="0" borderId="14" xfId="0" applyNumberFormat="1" applyFont="1" applyBorder="1" applyAlignment="1">
      <alignment horizontal="right" wrapText="1"/>
    </xf>
    <xf numFmtId="180" fontId="1" fillId="0" borderId="20" xfId="0" applyNumberFormat="1" applyFont="1" applyBorder="1" applyAlignment="1">
      <alignment horizontal="right" wrapText="1"/>
    </xf>
    <xf numFmtId="180" fontId="8" fillId="33" borderId="16" xfId="0" applyNumberFormat="1" applyFont="1" applyFill="1" applyBorder="1" applyAlignment="1">
      <alignment horizontal="right" wrapText="1"/>
    </xf>
    <xf numFmtId="180" fontId="8" fillId="33" borderId="21" xfId="0" applyNumberFormat="1" applyFont="1" applyFill="1" applyBorder="1" applyAlignment="1">
      <alignment horizontal="right" wrapText="1"/>
    </xf>
    <xf numFmtId="180" fontId="8" fillId="0" borderId="18" xfId="0" applyNumberFormat="1" applyFont="1" applyBorder="1" applyAlignment="1">
      <alignment horizontal="right" wrapText="1"/>
    </xf>
    <xf numFmtId="180" fontId="8" fillId="0" borderId="22" xfId="0" applyNumberFormat="1" applyFont="1" applyBorder="1" applyAlignment="1">
      <alignment horizontal="right" wrapText="1"/>
    </xf>
    <xf numFmtId="180" fontId="11" fillId="33" borderId="11" xfId="0" applyNumberFormat="1" applyFont="1" applyFill="1" applyBorder="1" applyAlignment="1">
      <alignment horizontal="right" wrapText="1"/>
    </xf>
    <xf numFmtId="180" fontId="11" fillId="33" borderId="23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 horizontal="right" wrapText="1"/>
    </xf>
    <xf numFmtId="0" fontId="10" fillId="0" borderId="0" xfId="0" applyFont="1" applyAlignment="1">
      <alignment horizontal="center"/>
    </xf>
    <xf numFmtId="178" fontId="6" fillId="33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178" fontId="17" fillId="0" borderId="0" xfId="0" applyNumberFormat="1" applyFont="1" applyBorder="1" applyAlignment="1">
      <alignment horizontal="left" indent="1"/>
    </xf>
    <xf numFmtId="178" fontId="17" fillId="0" borderId="0" xfId="0" applyNumberFormat="1" applyFont="1" applyBorder="1" applyAlignment="1">
      <alignment horizontal="left" vertical="top" wrapText="1" indent="1"/>
    </xf>
    <xf numFmtId="178" fontId="17" fillId="0" borderId="0" xfId="0" applyNumberFormat="1" applyFont="1" applyBorder="1" applyAlignment="1">
      <alignment horizontal="left" wrapText="1" indent="1"/>
    </xf>
    <xf numFmtId="0" fontId="17" fillId="0" borderId="0" xfId="0" applyFont="1" applyBorder="1" applyAlignment="1">
      <alignment horizontal="left" vertical="top" wrapText="1" indent="1"/>
    </xf>
    <xf numFmtId="178" fontId="17" fillId="0" borderId="0" xfId="0" applyNumberFormat="1" applyFont="1" applyBorder="1" applyAlignment="1">
      <alignment horizontal="right"/>
    </xf>
    <xf numFmtId="178" fontId="17" fillId="0" borderId="0" xfId="0" applyNumberFormat="1" applyFont="1" applyBorder="1" applyAlignment="1">
      <alignment vertical="top" wrapText="1"/>
    </xf>
    <xf numFmtId="178" fontId="10" fillId="33" borderId="0" xfId="0" applyNumberFormat="1" applyFont="1" applyFill="1" applyAlignment="1">
      <alignment horizontal="right"/>
    </xf>
    <xf numFmtId="178" fontId="10" fillId="33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17" fillId="33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right" wrapText="1"/>
    </xf>
    <xf numFmtId="0" fontId="15" fillId="33" borderId="24" xfId="0" applyFont="1" applyFill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 vertical="top" wrapText="1"/>
    </xf>
    <xf numFmtId="180" fontId="6" fillId="0" borderId="26" xfId="0" applyNumberFormat="1" applyFont="1" applyBorder="1" applyAlignment="1">
      <alignment horizontal="right" wrapText="1"/>
    </xf>
    <xf numFmtId="180" fontId="6" fillId="0" borderId="27" xfId="0" applyNumberFormat="1" applyFont="1" applyBorder="1" applyAlignment="1">
      <alignment horizontal="right" wrapText="1"/>
    </xf>
    <xf numFmtId="0" fontId="14" fillId="0" borderId="28" xfId="0" applyFont="1" applyBorder="1" applyAlignment="1">
      <alignment/>
    </xf>
    <xf numFmtId="49" fontId="14" fillId="0" borderId="28" xfId="0" applyNumberFormat="1" applyFont="1" applyBorder="1" applyAlignment="1">
      <alignment/>
    </xf>
    <xf numFmtId="0" fontId="14" fillId="0" borderId="29" xfId="0" applyFont="1" applyBorder="1" applyAlignment="1">
      <alignment wrapText="1"/>
    </xf>
    <xf numFmtId="0" fontId="1" fillId="0" borderId="30" xfId="0" applyFont="1" applyBorder="1" applyAlignment="1">
      <alignment vertical="top" wrapText="1"/>
    </xf>
    <xf numFmtId="180" fontId="6" fillId="0" borderId="30" xfId="0" applyNumberFormat="1" applyFont="1" applyBorder="1" applyAlignment="1">
      <alignment horizontal="right" wrapText="1"/>
    </xf>
    <xf numFmtId="180" fontId="6" fillId="0" borderId="31" xfId="0" applyNumberFormat="1" applyFont="1" applyBorder="1" applyAlignment="1">
      <alignment horizontal="right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65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left" vertical="top" wrapText="1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vertical="top"/>
    </xf>
    <xf numFmtId="3" fontId="66" fillId="0" borderId="0" xfId="0" applyNumberFormat="1" applyFont="1" applyAlignment="1">
      <alignment vertical="top"/>
    </xf>
    <xf numFmtId="0" fontId="66" fillId="0" borderId="0" xfId="0" applyNumberFormat="1" applyFont="1" applyAlignment="1">
      <alignment vertical="top"/>
    </xf>
    <xf numFmtId="0" fontId="66" fillId="0" borderId="0" xfId="0" applyNumberFormat="1" applyFont="1" applyAlignment="1" quotePrefix="1">
      <alignment horizontal="left" vertical="top" wrapText="1"/>
    </xf>
    <xf numFmtId="0" fontId="1" fillId="0" borderId="32" xfId="0" applyFont="1" applyBorder="1" applyAlignment="1">
      <alignment vertical="top" wrapText="1"/>
    </xf>
    <xf numFmtId="180" fontId="6" fillId="0" borderId="32" xfId="0" applyNumberFormat="1" applyFont="1" applyBorder="1" applyAlignment="1">
      <alignment horizontal="right" wrapText="1"/>
    </xf>
    <xf numFmtId="180" fontId="6" fillId="0" borderId="33" xfId="0" applyNumberFormat="1" applyFont="1" applyBorder="1" applyAlignment="1">
      <alignment horizontal="right" wrapText="1"/>
    </xf>
    <xf numFmtId="0" fontId="6" fillId="0" borderId="0" xfId="0" applyFont="1" applyAlignment="1" quotePrefix="1">
      <alignment horizontal="left" vertical="top" wrapText="1"/>
    </xf>
    <xf numFmtId="49" fontId="14" fillId="0" borderId="34" xfId="0" applyNumberFormat="1" applyFont="1" applyBorder="1" applyAlignment="1">
      <alignment wrapText="1"/>
    </xf>
    <xf numFmtId="49" fontId="6" fillId="0" borderId="0" xfId="0" applyNumberFormat="1" applyFont="1" applyAlignment="1" quotePrefix="1">
      <alignment horizontal="left" vertical="center" wrapText="1"/>
    </xf>
    <xf numFmtId="9" fontId="6" fillId="0" borderId="0" xfId="62" applyFont="1" applyAlignment="1" quotePrefix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horizontal="left" wrapText="1"/>
    </xf>
    <xf numFmtId="49" fontId="6" fillId="0" borderId="0" xfId="0" applyNumberFormat="1" applyFont="1" applyFill="1" applyAlignment="1" quotePrefix="1">
      <alignment horizontal="left" vertical="center" wrapText="1"/>
    </xf>
    <xf numFmtId="49" fontId="6" fillId="0" borderId="0" xfId="0" applyNumberFormat="1" applyFont="1" applyFill="1" applyAlignment="1" quotePrefix="1">
      <alignment horizontal="left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zoomScalePageLayoutView="0" workbookViewId="0" topLeftCell="A25">
      <selection activeCell="A39" sqref="A39:D39"/>
    </sheetView>
  </sheetViews>
  <sheetFormatPr defaultColWidth="9.00390625" defaultRowHeight="12.75"/>
  <cols>
    <col min="1" max="1" width="13.25390625" style="1" customWidth="1"/>
    <col min="2" max="2" width="44.75390625" style="1" customWidth="1"/>
    <col min="3" max="3" width="11.875" style="1" customWidth="1"/>
    <col min="4" max="4" width="18.75390625" style="1" customWidth="1"/>
    <col min="5" max="5" width="20.375" style="1" customWidth="1"/>
    <col min="6" max="6" width="14.625" style="1" customWidth="1"/>
    <col min="7" max="8" width="9.125" style="1" customWidth="1"/>
    <col min="9" max="9" width="13.375" style="1" customWidth="1"/>
    <col min="10" max="16384" width="9.125" style="1" customWidth="1"/>
  </cols>
  <sheetData>
    <row r="1" ht="12.75">
      <c r="B1" s="13"/>
    </row>
    <row r="2" ht="15">
      <c r="B2" s="14"/>
    </row>
    <row r="4" spans="2:4" ht="18">
      <c r="B4" s="3"/>
      <c r="C4" s="10" t="s">
        <v>176</v>
      </c>
      <c r="D4" s="10"/>
    </row>
    <row r="5" spans="2:4" ht="15.75">
      <c r="B5" s="3"/>
      <c r="C5" s="9"/>
      <c r="D5" s="9"/>
    </row>
    <row r="6" spans="2:5" ht="18">
      <c r="B6" s="146"/>
      <c r="C6" s="147" t="s">
        <v>94</v>
      </c>
      <c r="D6" s="148"/>
      <c r="E6" s="149"/>
    </row>
    <row r="7" spans="2:5" ht="20.25" customHeight="1">
      <c r="B7" s="146"/>
      <c r="C7" s="147" t="s">
        <v>95</v>
      </c>
      <c r="D7" s="148"/>
      <c r="E7" s="149"/>
    </row>
    <row r="8" spans="2:5" ht="20.25" customHeight="1">
      <c r="B8" s="146"/>
      <c r="C8" s="147" t="s">
        <v>96</v>
      </c>
      <c r="D8" s="148"/>
      <c r="E8" s="149"/>
    </row>
    <row r="9" spans="2:5" ht="15.75" customHeight="1">
      <c r="B9" s="146"/>
      <c r="C9" s="147" t="s">
        <v>97</v>
      </c>
      <c r="D9" s="148"/>
      <c r="E9" s="149"/>
    </row>
    <row r="10" spans="2:5" ht="8.25" customHeight="1">
      <c r="B10" s="146"/>
      <c r="C10" s="149"/>
      <c r="D10" s="148"/>
      <c r="E10" s="149"/>
    </row>
    <row r="11" spans="2:5" ht="18">
      <c r="B11" s="146"/>
      <c r="C11" s="150" t="s">
        <v>98</v>
      </c>
      <c r="D11" s="148"/>
      <c r="E11" s="149"/>
    </row>
    <row r="12" spans="2:5" ht="18">
      <c r="B12" s="146"/>
      <c r="C12" s="150" t="s">
        <v>99</v>
      </c>
      <c r="D12" s="148"/>
      <c r="E12" s="149"/>
    </row>
    <row r="13" ht="12.75">
      <c r="B13" s="13"/>
    </row>
    <row r="14" ht="12.75">
      <c r="B14" s="13"/>
    </row>
    <row r="15" ht="12.75">
      <c r="B15" s="13"/>
    </row>
    <row r="16" spans="2:4" ht="15.75">
      <c r="B16" s="3"/>
      <c r="C16" s="16" t="s">
        <v>12</v>
      </c>
      <c r="D16" s="11"/>
    </row>
    <row r="17" spans="2:4" ht="15.75">
      <c r="B17" s="3"/>
      <c r="C17" s="16"/>
      <c r="D17" s="11"/>
    </row>
    <row r="18" spans="2:4" ht="15.75">
      <c r="B18" s="3"/>
      <c r="C18" s="16" t="s">
        <v>44</v>
      </c>
      <c r="D18" s="11"/>
    </row>
    <row r="19" spans="2:4" ht="15.75">
      <c r="B19" s="3"/>
      <c r="C19" s="11"/>
      <c r="D19" s="11"/>
    </row>
    <row r="20" spans="2:4" ht="15.75">
      <c r="B20" s="3"/>
      <c r="C20" s="11"/>
      <c r="D20" s="11"/>
    </row>
    <row r="21" spans="2:4" ht="15.75">
      <c r="B21" s="3"/>
      <c r="C21" s="11"/>
      <c r="D21" s="11"/>
    </row>
    <row r="22" spans="1:21" s="2" customFormat="1" ht="15.75">
      <c r="A22" s="6"/>
      <c r="B22" s="3" t="s">
        <v>174</v>
      </c>
      <c r="C22" s="11"/>
      <c r="D22" s="11"/>
      <c r="E22" s="1"/>
      <c r="F22" s="1"/>
      <c r="G22" s="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3.5" thickBot="1">
      <c r="A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.75">
      <c r="A24" s="12"/>
      <c r="B24" s="132" t="s">
        <v>1</v>
      </c>
      <c r="C24" s="17"/>
      <c r="D24" s="19" t="s">
        <v>2</v>
      </c>
      <c r="E24" s="18" t="s">
        <v>3</v>
      </c>
      <c r="F24" s="6"/>
      <c r="G24" s="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">
      <c r="A25" s="12"/>
      <c r="B25" s="138" t="s">
        <v>100</v>
      </c>
      <c r="C25" s="134"/>
      <c r="D25" s="135">
        <f>Kiírás!H24</f>
        <v>0</v>
      </c>
      <c r="E25" s="136">
        <f>Kiírás!I24</f>
        <v>0</v>
      </c>
      <c r="F25" s="6"/>
      <c r="G25" s="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>
      <c r="A26" s="12"/>
      <c r="B26" s="138" t="s">
        <v>121</v>
      </c>
      <c r="C26" s="134"/>
      <c r="D26" s="135">
        <f>Kiírás!H38</f>
        <v>0</v>
      </c>
      <c r="E26" s="136">
        <f>Kiírás!I38</f>
        <v>0</v>
      </c>
      <c r="F26" s="6"/>
      <c r="G26" s="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">
      <c r="A27" s="12"/>
      <c r="B27" s="137" t="str">
        <f>Kiírás!A41</f>
        <v>3. INFORMATIKAI HÁLÓZAT</v>
      </c>
      <c r="C27" s="134"/>
      <c r="D27" s="135">
        <f>Kiírás!H65</f>
        <v>0</v>
      </c>
      <c r="E27" s="136">
        <f>Kiírás!I65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5">
      <c r="A28" s="12"/>
      <c r="B28" s="161" t="str">
        <f>Kiírás!A67</f>
        <v>4. BEHATOLÁSJELZŐ RENDSZER</v>
      </c>
      <c r="C28" s="157"/>
      <c r="D28" s="158">
        <f>Kiírás!H83</f>
        <v>0</v>
      </c>
      <c r="E28" s="159">
        <f>Kiírás!I83</f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5" ht="30.75" thickBot="1">
      <c r="B29" s="139" t="str">
        <f>Kiírás!A86</f>
        <v>5. GYENGEÁRAMÚ RENDSZEREK ALAPSZERELÉSE /ÁRAZANDÓ/</v>
      </c>
      <c r="C29" s="140"/>
      <c r="D29" s="141">
        <f>Kiírás!H109</f>
        <v>0</v>
      </c>
      <c r="E29" s="142">
        <f>Kiírás!I109</f>
        <v>0</v>
      </c>
    </row>
    <row r="30" spans="1:21" s="2" customFormat="1" ht="12" customHeight="1" thickBot="1">
      <c r="A30" s="6"/>
      <c r="B30" s="133"/>
      <c r="C30" s="20"/>
      <c r="D30" s="85"/>
      <c r="E30" s="86"/>
      <c r="F30" s="12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5" s="6" customFormat="1" ht="16.5" thickBot="1">
      <c r="B31" s="21" t="s">
        <v>0</v>
      </c>
      <c r="C31" s="22"/>
      <c r="D31" s="87">
        <f>SUM(D25:D30)</f>
        <v>0</v>
      </c>
      <c r="E31" s="87">
        <f>SUM(E25:E30)</f>
        <v>0</v>
      </c>
    </row>
    <row r="32" spans="2:7" ht="16.5" thickBot="1">
      <c r="B32" s="21" t="s">
        <v>56</v>
      </c>
      <c r="C32" s="22"/>
      <c r="D32" s="88">
        <f>D31*0.27</f>
        <v>0</v>
      </c>
      <c r="E32" s="88">
        <f>E31*0.27</f>
        <v>0</v>
      </c>
      <c r="F32" s="6"/>
      <c r="G32" s="6"/>
    </row>
    <row r="33" spans="2:7" ht="12.75">
      <c r="B33" s="23"/>
      <c r="C33" s="24"/>
      <c r="D33" s="89"/>
      <c r="E33" s="90"/>
      <c r="F33" s="6"/>
      <c r="G33" s="6"/>
    </row>
    <row r="34" spans="2:6" ht="16.5" thickBot="1">
      <c r="B34" s="25" t="s">
        <v>20</v>
      </c>
      <c r="C34" s="15"/>
      <c r="D34" s="91"/>
      <c r="E34" s="92">
        <f>D31+D32+E31+E32</f>
        <v>0</v>
      </c>
      <c r="F34" s="7"/>
    </row>
    <row r="35" spans="3:6" ht="12.75">
      <c r="C35" s="8"/>
      <c r="D35" s="8"/>
      <c r="E35" s="8"/>
      <c r="F35" s="7"/>
    </row>
    <row r="36" spans="3:6" ht="12.75">
      <c r="C36" s="8"/>
      <c r="D36" s="8"/>
      <c r="E36" s="8"/>
      <c r="F36" s="7"/>
    </row>
    <row r="37" spans="1:9" ht="12.75">
      <c r="A37" s="74" t="s">
        <v>184</v>
      </c>
      <c r="H37" s="4"/>
      <c r="I37" s="4"/>
    </row>
    <row r="38" spans="1:9" ht="137.25" customHeight="1">
      <c r="A38" s="151" t="s">
        <v>177</v>
      </c>
      <c r="B38" s="151"/>
      <c r="C38" s="151"/>
      <c r="D38" s="151"/>
      <c r="H38" s="4"/>
      <c r="I38" s="4"/>
    </row>
    <row r="39" spans="1:9" ht="56.25" customHeight="1">
      <c r="A39" s="151" t="s">
        <v>185</v>
      </c>
      <c r="B39" s="151"/>
      <c r="C39" s="151"/>
      <c r="D39" s="151"/>
      <c r="H39" s="4"/>
      <c r="I39" s="4"/>
    </row>
    <row r="40" spans="1:9" ht="66.75" customHeight="1">
      <c r="A40" s="151" t="s">
        <v>186</v>
      </c>
      <c r="B40" s="151"/>
      <c r="C40" s="151"/>
      <c r="D40" s="151"/>
      <c r="H40" s="4"/>
      <c r="I40" s="4"/>
    </row>
    <row r="41" spans="1:9" ht="12.75">
      <c r="A41" s="152"/>
      <c r="B41" s="153"/>
      <c r="C41" s="154"/>
      <c r="D41" s="154"/>
      <c r="H41" s="4"/>
      <c r="I41" s="4"/>
    </row>
    <row r="42" spans="1:9" ht="12.75">
      <c r="A42" s="155" t="s">
        <v>178</v>
      </c>
      <c r="B42" s="155"/>
      <c r="C42" s="155"/>
      <c r="D42" s="155"/>
      <c r="H42" s="4"/>
      <c r="I42" s="4"/>
    </row>
    <row r="43" spans="1:9" ht="12.75">
      <c r="A43" s="156" t="s">
        <v>179</v>
      </c>
      <c r="B43" s="156"/>
      <c r="C43" s="156"/>
      <c r="D43" s="156"/>
      <c r="H43" s="4"/>
      <c r="I43" s="4"/>
    </row>
    <row r="44" spans="1:9" ht="12.75">
      <c r="A44" s="156" t="s">
        <v>180</v>
      </c>
      <c r="B44" s="156"/>
      <c r="C44" s="156"/>
      <c r="D44" s="156"/>
      <c r="H44" s="4"/>
      <c r="I44" s="4"/>
    </row>
    <row r="45" spans="1:9" ht="12.75">
      <c r="A45" s="156" t="s">
        <v>181</v>
      </c>
      <c r="B45" s="156"/>
      <c r="C45" s="156"/>
      <c r="D45" s="156"/>
      <c r="H45" s="4"/>
      <c r="I45" s="4"/>
    </row>
    <row r="46" spans="1:9" ht="12.75">
      <c r="A46" s="160" t="s">
        <v>182</v>
      </c>
      <c r="B46" s="160"/>
      <c r="C46" s="160"/>
      <c r="D46" s="160"/>
      <c r="H46" s="4"/>
      <c r="I46" s="4"/>
    </row>
    <row r="47" spans="1:9" ht="12.75">
      <c r="A47" s="160" t="s">
        <v>183</v>
      </c>
      <c r="B47" s="160"/>
      <c r="C47" s="160"/>
      <c r="D47" s="160"/>
      <c r="H47" s="4"/>
      <c r="I47" s="4"/>
    </row>
    <row r="48" spans="8:9" ht="12.75">
      <c r="H48" s="4"/>
      <c r="I48" s="4"/>
    </row>
    <row r="51" ht="12.75">
      <c r="A51" s="5" t="s">
        <v>175</v>
      </c>
    </row>
  </sheetData>
  <sheetProtection/>
  <mergeCells count="8">
    <mergeCell ref="A46:D46"/>
    <mergeCell ref="A47:D47"/>
    <mergeCell ref="A38:D38"/>
    <mergeCell ref="A39:D39"/>
    <mergeCell ref="A40:D40"/>
    <mergeCell ref="A43:D43"/>
    <mergeCell ref="A44:D44"/>
    <mergeCell ref="A45:D45"/>
  </mergeCells>
  <printOptions horizontalCentered="1"/>
  <pageMargins left="1.1811023622047245" right="0.7874015748031497" top="1.1811023622047245" bottom="0.7874015748031497" header="0.4330708661417323" footer="0.433070866141732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9"/>
  <sheetViews>
    <sheetView tabSelected="1" view="pageBreakPreview" zoomScaleSheetLayoutView="100" zoomScalePageLayoutView="0" workbookViewId="0" topLeftCell="A1">
      <pane ySplit="1" topLeftCell="A80" activePane="bottomLeft" state="frozen"/>
      <selection pane="topLeft" activeCell="D12" sqref="D12"/>
      <selection pane="bottomLeft" activeCell="C83" sqref="C83"/>
    </sheetView>
  </sheetViews>
  <sheetFormatPr defaultColWidth="9.00390625" defaultRowHeight="12.75"/>
  <cols>
    <col min="1" max="1" width="5.625" style="46" customWidth="1"/>
    <col min="2" max="2" width="18.375" style="66" customWidth="1"/>
    <col min="3" max="3" width="63.875" style="35" customWidth="1"/>
    <col min="4" max="4" width="6.375" style="48" customWidth="1"/>
    <col min="5" max="5" width="2.875" style="48" customWidth="1"/>
    <col min="6" max="6" width="11.375" style="57" bestFit="1" customWidth="1"/>
    <col min="7" max="7" width="9.875" style="59" bestFit="1" customWidth="1"/>
    <col min="8" max="8" width="12.375" style="58" bestFit="1" customWidth="1"/>
    <col min="9" max="9" width="11.375" style="58" bestFit="1" customWidth="1"/>
    <col min="10" max="10" width="11.375" style="48" bestFit="1" customWidth="1"/>
    <col min="11" max="14" width="9.125" style="48" customWidth="1"/>
    <col min="15" max="15" width="14.125" style="48" customWidth="1"/>
    <col min="16" max="16384" width="9.125" style="48" customWidth="1"/>
  </cols>
  <sheetData>
    <row r="1" spans="1:9" s="27" customFormat="1" ht="25.5">
      <c r="A1" s="26" t="s">
        <v>4</v>
      </c>
      <c r="B1" s="61"/>
      <c r="C1" s="27" t="s">
        <v>5</v>
      </c>
      <c r="D1" s="27" t="s">
        <v>6</v>
      </c>
      <c r="E1" s="27" t="s">
        <v>32</v>
      </c>
      <c r="F1" s="53" t="s">
        <v>7</v>
      </c>
      <c r="G1" s="53" t="s">
        <v>30</v>
      </c>
      <c r="H1" s="53" t="s">
        <v>8</v>
      </c>
      <c r="I1" s="53" t="s">
        <v>31</v>
      </c>
    </row>
    <row r="2" spans="1:15" s="29" customFormat="1" ht="15.75">
      <c r="A2" s="28" t="s">
        <v>100</v>
      </c>
      <c r="B2" s="62"/>
      <c r="D2" s="30"/>
      <c r="F2" s="118"/>
      <c r="G2" s="119"/>
      <c r="H2" s="120"/>
      <c r="I2" s="120"/>
      <c r="J2" s="121"/>
      <c r="K2" s="121"/>
      <c r="L2" s="121"/>
      <c r="M2" s="121"/>
      <c r="N2" s="121"/>
      <c r="O2" s="121"/>
    </row>
    <row r="3" spans="1:15" s="29" customFormat="1" ht="15.75" customHeight="1">
      <c r="A3" s="28"/>
      <c r="B3" s="164" t="s">
        <v>189</v>
      </c>
      <c r="C3" s="164"/>
      <c r="D3" s="30"/>
      <c r="F3" s="118"/>
      <c r="G3" s="119"/>
      <c r="H3" s="120"/>
      <c r="I3" s="120"/>
      <c r="J3" s="121"/>
      <c r="K3" s="121"/>
      <c r="L3" s="121"/>
      <c r="M3" s="121"/>
      <c r="N3" s="121"/>
      <c r="O3" s="121"/>
    </row>
    <row r="4" spans="1:15" s="29" customFormat="1" ht="7.5" customHeight="1">
      <c r="A4" s="31"/>
      <c r="B4" s="62"/>
      <c r="D4" s="30"/>
      <c r="F4" s="118"/>
      <c r="G4" s="119"/>
      <c r="H4" s="120"/>
      <c r="I4" s="120"/>
      <c r="J4" s="121"/>
      <c r="K4" s="121"/>
      <c r="L4" s="121"/>
      <c r="M4" s="121"/>
      <c r="N4" s="121"/>
      <c r="O4" s="121"/>
    </row>
    <row r="5" spans="1:15" s="34" customFormat="1" ht="38.25">
      <c r="A5" s="80" t="s">
        <v>69</v>
      </c>
      <c r="B5" s="67" t="s">
        <v>101</v>
      </c>
      <c r="C5" s="69" t="s">
        <v>187</v>
      </c>
      <c r="D5" s="94">
        <v>1</v>
      </c>
      <c r="E5" s="68" t="s">
        <v>11</v>
      </c>
      <c r="F5" s="79"/>
      <c r="G5" s="79"/>
      <c r="H5" s="79">
        <f>F5*D5</f>
        <v>0</v>
      </c>
      <c r="I5" s="79">
        <f>G5*D5</f>
        <v>0</v>
      </c>
      <c r="J5" s="33"/>
      <c r="K5" s="33"/>
      <c r="L5" s="33"/>
      <c r="M5" s="33"/>
      <c r="N5" s="33"/>
      <c r="O5" s="33"/>
    </row>
    <row r="6" spans="1:15" s="143" customFormat="1" ht="25.5">
      <c r="A6" s="80" t="s">
        <v>70</v>
      </c>
      <c r="B6" s="67" t="s">
        <v>102</v>
      </c>
      <c r="C6" s="67" t="s">
        <v>188</v>
      </c>
      <c r="D6" s="94">
        <v>64</v>
      </c>
      <c r="E6" s="68" t="s">
        <v>103</v>
      </c>
      <c r="F6" s="79"/>
      <c r="G6" s="79"/>
      <c r="H6" s="79">
        <f aca="true" t="shared" si="0" ref="H6:H20">F6*D6</f>
        <v>0</v>
      </c>
      <c r="I6" s="79">
        <f aca="true" t="shared" si="1" ref="I6:I22">G6*D6</f>
        <v>0</v>
      </c>
      <c r="J6" s="60"/>
      <c r="K6" s="60"/>
      <c r="L6" s="60"/>
      <c r="M6" s="60"/>
      <c r="N6" s="60"/>
      <c r="O6" s="60"/>
    </row>
    <row r="7" spans="1:15" s="143" customFormat="1" ht="25.5">
      <c r="A7" s="80" t="s">
        <v>71</v>
      </c>
      <c r="B7" s="67" t="s">
        <v>104</v>
      </c>
      <c r="C7" s="67" t="s">
        <v>190</v>
      </c>
      <c r="D7" s="94">
        <v>1</v>
      </c>
      <c r="E7" s="68" t="s">
        <v>103</v>
      </c>
      <c r="F7" s="79"/>
      <c r="G7" s="79"/>
      <c r="H7" s="79">
        <f t="shared" si="0"/>
        <v>0</v>
      </c>
      <c r="I7" s="79">
        <f t="shared" si="1"/>
        <v>0</v>
      </c>
      <c r="J7" s="60"/>
      <c r="K7" s="60"/>
      <c r="L7" s="60"/>
      <c r="M7" s="60"/>
      <c r="N7" s="60"/>
      <c r="O7" s="60"/>
    </row>
    <row r="8" spans="1:15" s="34" customFormat="1" ht="38.25">
      <c r="A8" s="80" t="s">
        <v>72</v>
      </c>
      <c r="B8" s="67" t="s">
        <v>105</v>
      </c>
      <c r="C8" s="69" t="s">
        <v>191</v>
      </c>
      <c r="D8" s="94">
        <v>62</v>
      </c>
      <c r="E8" s="68" t="s">
        <v>103</v>
      </c>
      <c r="F8" s="79"/>
      <c r="G8" s="79"/>
      <c r="H8" s="79">
        <f t="shared" si="0"/>
        <v>0</v>
      </c>
      <c r="I8" s="79">
        <f t="shared" si="1"/>
        <v>0</v>
      </c>
      <c r="J8" s="33"/>
      <c r="K8" s="33"/>
      <c r="L8" s="33"/>
      <c r="M8" s="33"/>
      <c r="N8" s="33"/>
      <c r="O8" s="33"/>
    </row>
    <row r="9" spans="1:15" s="34" customFormat="1" ht="38.25">
      <c r="A9" s="80" t="s">
        <v>73</v>
      </c>
      <c r="B9" s="67" t="s">
        <v>106</v>
      </c>
      <c r="C9" s="69" t="s">
        <v>192</v>
      </c>
      <c r="D9" s="94">
        <v>6</v>
      </c>
      <c r="E9" s="68" t="s">
        <v>103</v>
      </c>
      <c r="F9" s="79"/>
      <c r="G9" s="79"/>
      <c r="H9" s="79">
        <f t="shared" si="0"/>
        <v>0</v>
      </c>
      <c r="I9" s="79">
        <f t="shared" si="1"/>
        <v>0</v>
      </c>
      <c r="J9" s="33"/>
      <c r="K9" s="33"/>
      <c r="L9" s="33"/>
      <c r="M9" s="33"/>
      <c r="N9" s="33"/>
      <c r="O9" s="33"/>
    </row>
    <row r="10" spans="1:15" s="34" customFormat="1" ht="38.25">
      <c r="A10" s="80" t="s">
        <v>74</v>
      </c>
      <c r="B10" s="67" t="s">
        <v>107</v>
      </c>
      <c r="C10" s="69" t="s">
        <v>193</v>
      </c>
      <c r="D10" s="94">
        <v>1</v>
      </c>
      <c r="E10" s="68" t="s">
        <v>103</v>
      </c>
      <c r="F10" s="79"/>
      <c r="G10" s="79"/>
      <c r="H10" s="79">
        <f t="shared" si="0"/>
        <v>0</v>
      </c>
      <c r="I10" s="79">
        <f t="shared" si="1"/>
        <v>0</v>
      </c>
      <c r="J10" s="33"/>
      <c r="K10" s="33"/>
      <c r="L10" s="33"/>
      <c r="M10" s="33"/>
      <c r="N10" s="33"/>
      <c r="O10" s="33"/>
    </row>
    <row r="11" spans="1:15" s="143" customFormat="1" ht="38.25">
      <c r="A11" s="80" t="s">
        <v>75</v>
      </c>
      <c r="B11" s="67" t="s">
        <v>168</v>
      </c>
      <c r="C11" s="67" t="s">
        <v>194</v>
      </c>
      <c r="D11" s="94">
        <v>2</v>
      </c>
      <c r="E11" s="68" t="s">
        <v>103</v>
      </c>
      <c r="F11" s="79"/>
      <c r="G11" s="79"/>
      <c r="H11" s="79">
        <f t="shared" si="0"/>
        <v>0</v>
      </c>
      <c r="I11" s="79">
        <f t="shared" si="1"/>
        <v>0</v>
      </c>
      <c r="J11" s="60"/>
      <c r="K11" s="60"/>
      <c r="L11" s="60"/>
      <c r="M11" s="60"/>
      <c r="N11" s="60"/>
      <c r="O11" s="60"/>
    </row>
    <row r="12" spans="1:15" s="34" customFormat="1" ht="25.5">
      <c r="A12" s="80" t="s">
        <v>76</v>
      </c>
      <c r="B12" s="67" t="s">
        <v>108</v>
      </c>
      <c r="C12" s="69" t="s">
        <v>195</v>
      </c>
      <c r="D12" s="94">
        <v>16</v>
      </c>
      <c r="E12" s="68" t="s">
        <v>103</v>
      </c>
      <c r="F12" s="79"/>
      <c r="G12" s="79"/>
      <c r="H12" s="79">
        <f t="shared" si="0"/>
        <v>0</v>
      </c>
      <c r="I12" s="79">
        <f t="shared" si="1"/>
        <v>0</v>
      </c>
      <c r="J12" s="33"/>
      <c r="K12" s="33"/>
      <c r="L12" s="33"/>
      <c r="M12" s="33"/>
      <c r="N12" s="33"/>
      <c r="O12" s="33"/>
    </row>
    <row r="13" spans="1:15" s="34" customFormat="1" ht="25.5">
      <c r="A13" s="80" t="s">
        <v>109</v>
      </c>
      <c r="B13" s="67" t="s">
        <v>131</v>
      </c>
      <c r="C13" s="69" t="s">
        <v>196</v>
      </c>
      <c r="D13" s="94">
        <v>20</v>
      </c>
      <c r="E13" s="68" t="s">
        <v>103</v>
      </c>
      <c r="F13" s="79"/>
      <c r="G13" s="79"/>
      <c r="H13" s="79">
        <f>F13*D13</f>
        <v>0</v>
      </c>
      <c r="I13" s="79">
        <f>G13*D13</f>
        <v>0</v>
      </c>
      <c r="J13" s="33"/>
      <c r="K13" s="33"/>
      <c r="L13" s="33"/>
      <c r="M13" s="33"/>
      <c r="N13" s="33"/>
      <c r="O13" s="33"/>
    </row>
    <row r="14" spans="1:15" s="34" customFormat="1" ht="38.25">
      <c r="A14" s="80" t="s">
        <v>111</v>
      </c>
      <c r="B14" s="67" t="s">
        <v>110</v>
      </c>
      <c r="C14" s="69" t="s">
        <v>197</v>
      </c>
      <c r="D14" s="94">
        <v>2</v>
      </c>
      <c r="E14" s="68" t="s">
        <v>11</v>
      </c>
      <c r="F14" s="79"/>
      <c r="G14" s="79"/>
      <c r="H14" s="79">
        <f t="shared" si="0"/>
        <v>0</v>
      </c>
      <c r="I14" s="79">
        <f t="shared" si="1"/>
        <v>0</v>
      </c>
      <c r="J14" s="33"/>
      <c r="K14" s="33"/>
      <c r="L14" s="33"/>
      <c r="M14" s="33"/>
      <c r="N14" s="33"/>
      <c r="O14" s="33"/>
    </row>
    <row r="15" spans="1:15" s="34" customFormat="1" ht="25.5">
      <c r="A15" s="80" t="s">
        <v>113</v>
      </c>
      <c r="B15" s="67" t="s">
        <v>112</v>
      </c>
      <c r="C15" s="67" t="s">
        <v>198</v>
      </c>
      <c r="D15" s="94">
        <v>2</v>
      </c>
      <c r="E15" s="68" t="s">
        <v>103</v>
      </c>
      <c r="F15" s="79"/>
      <c r="G15" s="79"/>
      <c r="H15" s="79">
        <f t="shared" si="0"/>
        <v>0</v>
      </c>
      <c r="I15" s="79">
        <f t="shared" si="1"/>
        <v>0</v>
      </c>
      <c r="J15" s="33"/>
      <c r="K15" s="33"/>
      <c r="L15" s="33"/>
      <c r="M15" s="33"/>
      <c r="N15" s="33"/>
      <c r="O15" s="33"/>
    </row>
    <row r="16" spans="1:15" s="143" customFormat="1" ht="25.5">
      <c r="A16" s="80" t="s">
        <v>115</v>
      </c>
      <c r="B16" s="67" t="s">
        <v>114</v>
      </c>
      <c r="C16" s="67" t="s">
        <v>199</v>
      </c>
      <c r="D16" s="68">
        <v>2680</v>
      </c>
      <c r="E16" s="68" t="s">
        <v>9</v>
      </c>
      <c r="F16" s="79"/>
      <c r="G16" s="79"/>
      <c r="H16" s="79">
        <f t="shared" si="0"/>
        <v>0</v>
      </c>
      <c r="I16" s="79">
        <f t="shared" si="1"/>
        <v>0</v>
      </c>
      <c r="J16" s="60"/>
      <c r="K16" s="60"/>
      <c r="L16" s="60"/>
      <c r="M16" s="60"/>
      <c r="N16" s="60"/>
      <c r="O16" s="60"/>
    </row>
    <row r="17" spans="1:15" s="34" customFormat="1" ht="26.25" customHeight="1">
      <c r="A17" s="80" t="s">
        <v>117</v>
      </c>
      <c r="B17" s="67" t="s">
        <v>116</v>
      </c>
      <c r="C17" s="69" t="s">
        <v>200</v>
      </c>
      <c r="D17" s="68">
        <v>1200</v>
      </c>
      <c r="E17" s="68" t="s">
        <v>9</v>
      </c>
      <c r="F17" s="79"/>
      <c r="G17" s="79"/>
      <c r="H17" s="79">
        <f t="shared" si="0"/>
        <v>0</v>
      </c>
      <c r="I17" s="79">
        <f t="shared" si="1"/>
        <v>0</v>
      </c>
      <c r="J17" s="33"/>
      <c r="K17" s="33"/>
      <c r="L17" s="33"/>
      <c r="M17" s="33"/>
      <c r="N17" s="33"/>
      <c r="O17" s="33"/>
    </row>
    <row r="18" spans="1:15" s="34" customFormat="1" ht="23.25" customHeight="1">
      <c r="A18" s="80" t="s">
        <v>119</v>
      </c>
      <c r="B18" s="67" t="s">
        <v>118</v>
      </c>
      <c r="C18" s="69" t="s">
        <v>201</v>
      </c>
      <c r="D18" s="68">
        <v>1</v>
      </c>
      <c r="E18" s="68" t="s">
        <v>11</v>
      </c>
      <c r="F18" s="79"/>
      <c r="G18" s="79"/>
      <c r="H18" s="79">
        <f t="shared" si="0"/>
        <v>0</v>
      </c>
      <c r="I18" s="79">
        <f t="shared" si="1"/>
        <v>0</v>
      </c>
      <c r="J18" s="33"/>
      <c r="K18" s="33"/>
      <c r="L18" s="33"/>
      <c r="M18" s="33"/>
      <c r="N18" s="33"/>
      <c r="O18" s="33"/>
    </row>
    <row r="19" spans="1:15" s="34" customFormat="1" ht="25.5">
      <c r="A19" s="80" t="s">
        <v>132</v>
      </c>
      <c r="B19" s="67" t="s">
        <v>24</v>
      </c>
      <c r="C19" s="162" t="s">
        <v>202</v>
      </c>
      <c r="D19" s="68">
        <v>1</v>
      </c>
      <c r="E19" s="68" t="s">
        <v>11</v>
      </c>
      <c r="F19" s="79"/>
      <c r="G19" s="79"/>
      <c r="H19" s="79">
        <f t="shared" si="0"/>
        <v>0</v>
      </c>
      <c r="I19" s="79">
        <f t="shared" si="1"/>
        <v>0</v>
      </c>
      <c r="J19" s="33"/>
      <c r="K19" s="33"/>
      <c r="L19" s="33"/>
      <c r="M19" s="33"/>
      <c r="N19" s="33"/>
      <c r="O19" s="33"/>
    </row>
    <row r="20" spans="1:15" s="34" customFormat="1" ht="25.5">
      <c r="A20" s="80"/>
      <c r="B20" s="67"/>
      <c r="C20" s="162" t="s">
        <v>203</v>
      </c>
      <c r="D20" s="68">
        <v>1</v>
      </c>
      <c r="E20" s="68" t="s">
        <v>11</v>
      </c>
      <c r="F20" s="79"/>
      <c r="G20" s="79"/>
      <c r="H20" s="79">
        <f t="shared" si="0"/>
        <v>0</v>
      </c>
      <c r="I20" s="79"/>
      <c r="J20" s="33"/>
      <c r="K20" s="33"/>
      <c r="L20" s="33"/>
      <c r="M20" s="33"/>
      <c r="N20" s="33"/>
      <c r="O20" s="33"/>
    </row>
    <row r="21" spans="1:15" s="34" customFormat="1" ht="25.5">
      <c r="A21" s="80"/>
      <c r="B21" s="67"/>
      <c r="C21" s="162" t="s">
        <v>204</v>
      </c>
      <c r="D21" s="68">
        <v>1</v>
      </c>
      <c r="E21" s="68" t="s">
        <v>11</v>
      </c>
      <c r="F21" s="79"/>
      <c r="G21" s="79"/>
      <c r="H21" s="79"/>
      <c r="I21" s="79">
        <f t="shared" si="1"/>
        <v>0</v>
      </c>
      <c r="J21" s="33"/>
      <c r="K21" s="33"/>
      <c r="L21" s="33"/>
      <c r="M21" s="33"/>
      <c r="N21" s="33"/>
      <c r="O21" s="33"/>
    </row>
    <row r="22" spans="1:15" s="34" customFormat="1" ht="13.5" customHeight="1">
      <c r="A22" s="80"/>
      <c r="B22" s="67"/>
      <c r="C22" s="163" t="s">
        <v>205</v>
      </c>
      <c r="D22" s="68">
        <v>1</v>
      </c>
      <c r="E22" s="68" t="s">
        <v>11</v>
      </c>
      <c r="F22" s="79"/>
      <c r="G22" s="79"/>
      <c r="H22" s="79"/>
      <c r="I22" s="79">
        <f t="shared" si="1"/>
        <v>0</v>
      </c>
      <c r="J22" s="33"/>
      <c r="K22" s="33"/>
      <c r="L22" s="33"/>
      <c r="M22" s="33"/>
      <c r="N22" s="33"/>
      <c r="O22" s="33"/>
    </row>
    <row r="23" spans="1:9" s="29" customFormat="1" ht="12.75">
      <c r="A23" s="31"/>
      <c r="B23" s="62"/>
      <c r="D23" s="30"/>
      <c r="F23" s="122"/>
      <c r="G23" s="123"/>
      <c r="H23" s="54"/>
      <c r="I23" s="54"/>
    </row>
    <row r="24" spans="1:9" s="38" customFormat="1" ht="15" customHeight="1">
      <c r="A24" s="36" t="s">
        <v>120</v>
      </c>
      <c r="B24" s="63"/>
      <c r="C24" s="37"/>
      <c r="F24" s="124"/>
      <c r="G24" s="125"/>
      <c r="H24" s="102">
        <f>SUM(H5:H23)</f>
        <v>0</v>
      </c>
      <c r="I24" s="102">
        <f>SUM(I5:I23)</f>
        <v>0</v>
      </c>
    </row>
    <row r="25" spans="1:9" s="41" customFormat="1" ht="15" customHeight="1">
      <c r="A25" s="39"/>
      <c r="B25" s="64"/>
      <c r="C25" s="40"/>
      <c r="F25" s="55"/>
      <c r="G25" s="56"/>
      <c r="H25" s="103"/>
      <c r="I25" s="103"/>
    </row>
    <row r="26" spans="1:9" s="41" customFormat="1" ht="15" customHeight="1">
      <c r="A26" s="39"/>
      <c r="B26" s="64"/>
      <c r="C26" s="40"/>
      <c r="F26" s="55"/>
      <c r="G26" s="56"/>
      <c r="H26" s="54"/>
      <c r="I26" s="54"/>
    </row>
    <row r="27" spans="1:9" s="41" customFormat="1" ht="15.75">
      <c r="A27" s="126" t="s">
        <v>206</v>
      </c>
      <c r="B27" s="127"/>
      <c r="C27" s="96"/>
      <c r="D27" s="128"/>
      <c r="E27" s="96"/>
      <c r="F27" s="79"/>
      <c r="G27" s="79"/>
      <c r="H27" s="79"/>
      <c r="I27" s="79"/>
    </row>
    <row r="28" spans="1:9" s="29" customFormat="1" ht="7.5" customHeight="1">
      <c r="A28" s="129"/>
      <c r="B28" s="127"/>
      <c r="C28" s="96"/>
      <c r="D28" s="128"/>
      <c r="E28" s="96"/>
      <c r="F28" s="79"/>
      <c r="G28" s="79"/>
      <c r="H28" s="79"/>
      <c r="I28" s="79"/>
    </row>
    <row r="29" spans="1:9" s="34" customFormat="1" ht="25.5">
      <c r="A29" s="80" t="s">
        <v>77</v>
      </c>
      <c r="B29" s="67" t="s">
        <v>133</v>
      </c>
      <c r="C29" s="67" t="s">
        <v>134</v>
      </c>
      <c r="D29" s="68">
        <v>1</v>
      </c>
      <c r="E29" s="68" t="s">
        <v>10</v>
      </c>
      <c r="F29" s="79"/>
      <c r="G29" s="79"/>
      <c r="H29" s="79">
        <f aca="true" t="shared" si="2" ref="H29:H34">F29*D29</f>
        <v>0</v>
      </c>
      <c r="I29" s="79">
        <f>G29*D29</f>
        <v>0</v>
      </c>
    </row>
    <row r="30" spans="1:9" s="34" customFormat="1" ht="25.5">
      <c r="A30" s="80" t="s">
        <v>77</v>
      </c>
      <c r="B30" s="67" t="s">
        <v>122</v>
      </c>
      <c r="C30" s="67" t="s">
        <v>123</v>
      </c>
      <c r="D30" s="68">
        <v>1</v>
      </c>
      <c r="E30" s="68" t="s">
        <v>10</v>
      </c>
      <c r="F30" s="79"/>
      <c r="G30" s="79"/>
      <c r="H30" s="79">
        <f t="shared" si="2"/>
        <v>0</v>
      </c>
      <c r="I30" s="79">
        <f>G30*D30</f>
        <v>0</v>
      </c>
    </row>
    <row r="31" spans="1:9" s="34" customFormat="1" ht="25.5">
      <c r="A31" s="80" t="s">
        <v>78</v>
      </c>
      <c r="B31" s="67" t="s">
        <v>124</v>
      </c>
      <c r="C31" s="67" t="s">
        <v>125</v>
      </c>
      <c r="D31" s="68">
        <v>1</v>
      </c>
      <c r="E31" s="68" t="s">
        <v>10</v>
      </c>
      <c r="F31" s="79"/>
      <c r="G31" s="79"/>
      <c r="H31" s="79">
        <f t="shared" si="2"/>
        <v>0</v>
      </c>
      <c r="I31" s="79">
        <f>G31*D31</f>
        <v>0</v>
      </c>
    </row>
    <row r="32" spans="1:9" s="34" customFormat="1" ht="25.5">
      <c r="A32" s="80" t="s">
        <v>79</v>
      </c>
      <c r="B32" s="67" t="s">
        <v>126</v>
      </c>
      <c r="C32" s="67" t="s">
        <v>127</v>
      </c>
      <c r="D32" s="68">
        <v>1</v>
      </c>
      <c r="E32" s="68" t="s">
        <v>10</v>
      </c>
      <c r="F32" s="79"/>
      <c r="G32" s="79"/>
      <c r="H32" s="79">
        <f t="shared" si="2"/>
        <v>0</v>
      </c>
      <c r="I32" s="79">
        <f>G32*D32</f>
        <v>0</v>
      </c>
    </row>
    <row r="33" spans="1:9" s="43" customFormat="1" ht="27" customHeight="1">
      <c r="A33" s="80" t="s">
        <v>80</v>
      </c>
      <c r="B33" s="67" t="s">
        <v>128</v>
      </c>
      <c r="C33" s="67" t="s">
        <v>129</v>
      </c>
      <c r="D33" s="68">
        <v>50</v>
      </c>
      <c r="E33" s="68" t="s">
        <v>9</v>
      </c>
      <c r="F33" s="79"/>
      <c r="G33" s="79"/>
      <c r="H33" s="79">
        <f t="shared" si="2"/>
        <v>0</v>
      </c>
      <c r="I33" s="79">
        <f>G33*D33</f>
        <v>0</v>
      </c>
    </row>
    <row r="34" spans="1:9" s="43" customFormat="1" ht="14.25" customHeight="1">
      <c r="A34" s="80" t="s">
        <v>81</v>
      </c>
      <c r="B34" s="72" t="s">
        <v>24</v>
      </c>
      <c r="C34" s="73" t="s">
        <v>27</v>
      </c>
      <c r="D34" s="68">
        <v>1</v>
      </c>
      <c r="E34" s="68" t="s">
        <v>10</v>
      </c>
      <c r="F34" s="79"/>
      <c r="G34" s="79"/>
      <c r="H34" s="79">
        <f t="shared" si="2"/>
        <v>0</v>
      </c>
      <c r="I34" s="79"/>
    </row>
    <row r="35" spans="1:9" s="43" customFormat="1" ht="13.5" customHeight="1">
      <c r="A35" s="80"/>
      <c r="B35" s="72"/>
      <c r="C35" s="73" t="s">
        <v>25</v>
      </c>
      <c r="D35" s="68">
        <v>1</v>
      </c>
      <c r="E35" s="68" t="s">
        <v>10</v>
      </c>
      <c r="F35" s="79"/>
      <c r="G35" s="79"/>
      <c r="H35" s="79"/>
      <c r="I35" s="79">
        <f>G35*D35</f>
        <v>0</v>
      </c>
    </row>
    <row r="36" spans="1:9" s="43" customFormat="1" ht="13.5" customHeight="1">
      <c r="A36" s="80"/>
      <c r="B36" s="72"/>
      <c r="C36" s="73" t="s">
        <v>26</v>
      </c>
      <c r="D36" s="68">
        <v>1</v>
      </c>
      <c r="E36" s="68" t="s">
        <v>10</v>
      </c>
      <c r="F36" s="79"/>
      <c r="G36" s="79"/>
      <c r="H36" s="79"/>
      <c r="I36" s="79">
        <f>G36*D36</f>
        <v>0</v>
      </c>
    </row>
    <row r="37" spans="1:9" s="43" customFormat="1" ht="12.75">
      <c r="A37" s="97"/>
      <c r="B37" s="101"/>
      <c r="C37" s="34"/>
      <c r="D37" s="47"/>
      <c r="E37" s="35"/>
      <c r="F37" s="79"/>
      <c r="G37" s="79"/>
      <c r="H37" s="79"/>
      <c r="I37" s="79"/>
    </row>
    <row r="38" spans="1:9" s="38" customFormat="1" ht="14.25" customHeight="1">
      <c r="A38" s="36" t="s">
        <v>130</v>
      </c>
      <c r="B38" s="130"/>
      <c r="C38" s="99"/>
      <c r="D38" s="131"/>
      <c r="E38" s="37"/>
      <c r="F38" s="102"/>
      <c r="G38" s="102"/>
      <c r="H38" s="102">
        <f>SUM(H29:H37)</f>
        <v>0</v>
      </c>
      <c r="I38" s="102">
        <f>SUM(I29:I37)</f>
        <v>0</v>
      </c>
    </row>
    <row r="39" spans="1:9" s="34" customFormat="1" ht="12.75">
      <c r="A39" s="45"/>
      <c r="B39" s="62"/>
      <c r="C39" s="29"/>
      <c r="D39" s="29"/>
      <c r="E39" s="29"/>
      <c r="F39" s="79"/>
      <c r="G39" s="79"/>
      <c r="H39" s="79"/>
      <c r="I39" s="79"/>
    </row>
    <row r="40" spans="1:9" s="34" customFormat="1" ht="12.75">
      <c r="A40" s="45"/>
      <c r="B40" s="62"/>
      <c r="C40" s="29"/>
      <c r="D40" s="29"/>
      <c r="E40" s="29"/>
      <c r="F40" s="79"/>
      <c r="G40" s="79"/>
      <c r="H40" s="79"/>
      <c r="I40" s="79"/>
    </row>
    <row r="41" spans="1:9" s="29" customFormat="1" ht="15.75">
      <c r="A41" s="28" t="s">
        <v>137</v>
      </c>
      <c r="B41" s="62"/>
      <c r="F41" s="79"/>
      <c r="G41" s="79"/>
      <c r="H41" s="79"/>
      <c r="I41" s="79"/>
    </row>
    <row r="42" spans="1:9" s="34" customFormat="1" ht="19.5" customHeight="1">
      <c r="A42" s="45"/>
      <c r="B42" s="164" t="s">
        <v>189</v>
      </c>
      <c r="C42" s="164"/>
      <c r="D42" s="29"/>
      <c r="E42" s="29"/>
      <c r="F42" s="79"/>
      <c r="G42" s="79"/>
      <c r="H42" s="79"/>
      <c r="I42" s="79"/>
    </row>
    <row r="43" spans="1:9" ht="14.25" customHeight="1">
      <c r="A43" s="80" t="s">
        <v>13</v>
      </c>
      <c r="B43" s="67" t="s">
        <v>28</v>
      </c>
      <c r="C43" s="69" t="s">
        <v>135</v>
      </c>
      <c r="D43" s="68">
        <v>1</v>
      </c>
      <c r="E43" s="68" t="s">
        <v>11</v>
      </c>
      <c r="F43" s="79"/>
      <c r="G43" s="79"/>
      <c r="H43" s="79">
        <f>F43*D43</f>
        <v>0</v>
      </c>
      <c r="I43" s="79">
        <f>G43*D43</f>
        <v>0</v>
      </c>
    </row>
    <row r="44" spans="1:9" ht="12.75">
      <c r="A44" s="80"/>
      <c r="B44" s="67"/>
      <c r="C44" s="69" t="s">
        <v>136</v>
      </c>
      <c r="D44" s="68"/>
      <c r="E44" s="68"/>
      <c r="F44" s="79"/>
      <c r="G44" s="79"/>
      <c r="H44" s="79"/>
      <c r="I44" s="79"/>
    </row>
    <row r="45" spans="1:9" ht="14.25" customHeight="1">
      <c r="A45" s="80"/>
      <c r="B45" s="67"/>
      <c r="C45" s="69" t="s">
        <v>47</v>
      </c>
      <c r="D45" s="68"/>
      <c r="E45" s="68"/>
      <c r="F45" s="79"/>
      <c r="G45" s="79"/>
      <c r="H45" s="79"/>
      <c r="I45" s="79"/>
    </row>
    <row r="46" spans="1:9" ht="14.25" customHeight="1">
      <c r="A46" s="80"/>
      <c r="B46" s="67"/>
      <c r="C46" s="69" t="s">
        <v>143</v>
      </c>
      <c r="D46" s="68"/>
      <c r="E46" s="68"/>
      <c r="F46" s="79"/>
      <c r="G46" s="79"/>
      <c r="H46" s="79"/>
      <c r="I46" s="79"/>
    </row>
    <row r="47" spans="1:9" ht="14.25" customHeight="1">
      <c r="A47" s="80"/>
      <c r="B47" s="67"/>
      <c r="C47" s="69" t="s">
        <v>48</v>
      </c>
      <c r="D47" s="68"/>
      <c r="E47" s="68"/>
      <c r="F47" s="79"/>
      <c r="G47" s="79"/>
      <c r="H47" s="79"/>
      <c r="I47" s="79"/>
    </row>
    <row r="48" spans="1:9" ht="14.25" customHeight="1">
      <c r="A48" s="80"/>
      <c r="B48" s="67"/>
      <c r="C48" s="69" t="s">
        <v>62</v>
      </c>
      <c r="D48" s="68"/>
      <c r="E48" s="68"/>
      <c r="F48" s="79"/>
      <c r="G48" s="79"/>
      <c r="H48" s="79"/>
      <c r="I48" s="79"/>
    </row>
    <row r="49" spans="1:9" ht="14.25" customHeight="1">
      <c r="A49" s="80"/>
      <c r="B49" s="67"/>
      <c r="C49" s="69" t="s">
        <v>173</v>
      </c>
      <c r="D49" s="68"/>
      <c r="E49" s="68"/>
      <c r="F49" s="79"/>
      <c r="G49" s="79"/>
      <c r="H49" s="79"/>
      <c r="I49" s="79"/>
    </row>
    <row r="50" spans="1:9" ht="12.75">
      <c r="A50" s="80"/>
      <c r="B50" s="67"/>
      <c r="C50" s="165" t="s">
        <v>189</v>
      </c>
      <c r="D50" s="68"/>
      <c r="E50" s="68"/>
      <c r="F50" s="79"/>
      <c r="G50" s="79"/>
      <c r="H50" s="79"/>
      <c r="I50" s="79"/>
    </row>
    <row r="51" spans="1:9" ht="38.25">
      <c r="A51" s="80" t="s">
        <v>14</v>
      </c>
      <c r="B51" s="67" t="s">
        <v>51</v>
      </c>
      <c r="C51" s="69" t="s">
        <v>208</v>
      </c>
      <c r="D51" s="68">
        <v>45</v>
      </c>
      <c r="E51" s="68" t="s">
        <v>10</v>
      </c>
      <c r="F51" s="79"/>
      <c r="G51" s="79"/>
      <c r="H51" s="79">
        <f aca="true" t="shared" si="3" ref="H51:H56">F51*D51</f>
        <v>0</v>
      </c>
      <c r="I51" s="79">
        <f aca="true" t="shared" si="4" ref="I51:I58">G51*D51</f>
        <v>0</v>
      </c>
    </row>
    <row r="52" spans="1:9" ht="38.25">
      <c r="A52" s="80" t="s">
        <v>21</v>
      </c>
      <c r="B52" s="67" t="s">
        <v>138</v>
      </c>
      <c r="C52" s="69" t="s">
        <v>208</v>
      </c>
      <c r="D52" s="68">
        <v>7</v>
      </c>
      <c r="E52" s="68" t="s">
        <v>10</v>
      </c>
      <c r="F52" s="79"/>
      <c r="G52" s="79"/>
      <c r="H52" s="79">
        <f t="shared" si="3"/>
        <v>0</v>
      </c>
      <c r="I52" s="79">
        <f>G52*D52</f>
        <v>0</v>
      </c>
    </row>
    <row r="53" spans="1:9" ht="38.25">
      <c r="A53" s="80" t="s">
        <v>15</v>
      </c>
      <c r="B53" s="67" t="s">
        <v>68</v>
      </c>
      <c r="C53" s="69" t="s">
        <v>209</v>
      </c>
      <c r="D53" s="68">
        <v>4</v>
      </c>
      <c r="E53" s="68" t="s">
        <v>10</v>
      </c>
      <c r="F53" s="79"/>
      <c r="G53" s="79"/>
      <c r="H53" s="79">
        <f t="shared" si="3"/>
        <v>0</v>
      </c>
      <c r="I53" s="79">
        <f>G53*D53</f>
        <v>0</v>
      </c>
    </row>
    <row r="54" spans="1:9" ht="25.5" customHeight="1">
      <c r="A54" s="80" t="s">
        <v>16</v>
      </c>
      <c r="B54" s="67" t="s">
        <v>66</v>
      </c>
      <c r="C54" s="69" t="s">
        <v>210</v>
      </c>
      <c r="D54" s="68">
        <f>(((D51+D53)*2)+D52)*45</f>
        <v>4725</v>
      </c>
      <c r="E54" s="68" t="s">
        <v>9</v>
      </c>
      <c r="F54" s="79"/>
      <c r="G54" s="79"/>
      <c r="H54" s="79">
        <f t="shared" si="3"/>
        <v>0</v>
      </c>
      <c r="I54" s="79">
        <f t="shared" si="4"/>
        <v>0</v>
      </c>
    </row>
    <row r="55" spans="1:9" ht="25.5">
      <c r="A55" s="80" t="s">
        <v>17</v>
      </c>
      <c r="B55" s="67" t="s">
        <v>52</v>
      </c>
      <c r="C55" s="69" t="s">
        <v>211</v>
      </c>
      <c r="D55" s="68">
        <f>D51+D52+D53</f>
        <v>56</v>
      </c>
      <c r="E55" s="68" t="s">
        <v>10</v>
      </c>
      <c r="F55" s="79"/>
      <c r="G55" s="79"/>
      <c r="H55" s="79">
        <f t="shared" si="3"/>
        <v>0</v>
      </c>
      <c r="I55" s="79">
        <f t="shared" si="4"/>
        <v>0</v>
      </c>
    </row>
    <row r="56" spans="1:9" ht="25.5">
      <c r="A56" s="80" t="s">
        <v>18</v>
      </c>
      <c r="B56" s="67" t="s">
        <v>52</v>
      </c>
      <c r="C56" s="69" t="s">
        <v>212</v>
      </c>
      <c r="D56" s="68">
        <f>D55</f>
        <v>56</v>
      </c>
      <c r="E56" s="68" t="s">
        <v>10</v>
      </c>
      <c r="F56" s="79"/>
      <c r="G56" s="79"/>
      <c r="H56" s="79">
        <f t="shared" si="3"/>
        <v>0</v>
      </c>
      <c r="I56" s="79">
        <f t="shared" si="4"/>
        <v>0</v>
      </c>
    </row>
    <row r="57" spans="1:9" ht="16.5" customHeight="1">
      <c r="A57" s="80" t="s">
        <v>19</v>
      </c>
      <c r="B57" s="67" t="s">
        <v>67</v>
      </c>
      <c r="C57" s="69" t="s">
        <v>213</v>
      </c>
      <c r="D57" s="68">
        <f>(D55+D56)*2</f>
        <v>224</v>
      </c>
      <c r="E57" s="68" t="s">
        <v>10</v>
      </c>
      <c r="F57" s="79"/>
      <c r="G57" s="79"/>
      <c r="H57" s="79"/>
      <c r="I57" s="79">
        <f t="shared" si="4"/>
        <v>0</v>
      </c>
    </row>
    <row r="58" spans="1:9" ht="38.25">
      <c r="A58" s="80" t="s">
        <v>82</v>
      </c>
      <c r="B58" s="67" t="s">
        <v>140</v>
      </c>
      <c r="C58" s="67" t="s">
        <v>214</v>
      </c>
      <c r="D58" s="68">
        <v>1</v>
      </c>
      <c r="E58" s="68" t="s">
        <v>11</v>
      </c>
      <c r="F58" s="79"/>
      <c r="G58" s="79"/>
      <c r="H58" s="79">
        <f>F58*D58</f>
        <v>0</v>
      </c>
      <c r="I58" s="79">
        <f t="shared" si="4"/>
        <v>0</v>
      </c>
    </row>
    <row r="59" spans="1:9" ht="30" customHeight="1">
      <c r="A59" s="80" t="s">
        <v>139</v>
      </c>
      <c r="B59" s="67" t="s">
        <v>141</v>
      </c>
      <c r="C59" s="67" t="s">
        <v>215</v>
      </c>
      <c r="D59" s="68">
        <v>1</v>
      </c>
      <c r="E59" s="68" t="s">
        <v>10</v>
      </c>
      <c r="F59" s="79"/>
      <c r="G59" s="79"/>
      <c r="H59" s="79">
        <f>F59*D59</f>
        <v>0</v>
      </c>
      <c r="I59" s="79">
        <f>G59*D59</f>
        <v>0</v>
      </c>
    </row>
    <row r="60" spans="1:9" ht="38.25">
      <c r="A60" s="80" t="s">
        <v>142</v>
      </c>
      <c r="B60" s="67" t="s">
        <v>145</v>
      </c>
      <c r="C60" s="67" t="s">
        <v>216</v>
      </c>
      <c r="D60" s="68">
        <v>1</v>
      </c>
      <c r="E60" s="68" t="s">
        <v>11</v>
      </c>
      <c r="F60" s="79"/>
      <c r="G60" s="79"/>
      <c r="H60" s="79">
        <f>F60*D60</f>
        <v>0</v>
      </c>
      <c r="I60" s="79">
        <f>G60*D60</f>
        <v>0</v>
      </c>
    </row>
    <row r="61" spans="1:9" ht="25.5">
      <c r="A61" s="80" t="s">
        <v>144</v>
      </c>
      <c r="B61" s="72" t="s">
        <v>24</v>
      </c>
      <c r="C61" s="166" t="s">
        <v>203</v>
      </c>
      <c r="D61" s="68">
        <v>1</v>
      </c>
      <c r="E61" s="68" t="s">
        <v>11</v>
      </c>
      <c r="F61" s="79"/>
      <c r="G61" s="79"/>
      <c r="H61" s="79">
        <f>F61*D61</f>
        <v>0</v>
      </c>
      <c r="I61" s="79"/>
    </row>
    <row r="62" spans="1:9" ht="25.5">
      <c r="A62" s="32"/>
      <c r="B62" s="72"/>
      <c r="C62" s="166" t="s">
        <v>217</v>
      </c>
      <c r="D62" s="68">
        <v>1</v>
      </c>
      <c r="E62" s="68" t="s">
        <v>11</v>
      </c>
      <c r="F62" s="79"/>
      <c r="G62" s="79"/>
      <c r="H62" s="79"/>
      <c r="I62" s="79">
        <f>G62*D62</f>
        <v>0</v>
      </c>
    </row>
    <row r="63" spans="1:9" ht="15" customHeight="1">
      <c r="A63" s="32"/>
      <c r="B63" s="72"/>
      <c r="C63" s="166" t="s">
        <v>218</v>
      </c>
      <c r="D63" s="68">
        <v>1</v>
      </c>
      <c r="E63" s="68" t="s">
        <v>11</v>
      </c>
      <c r="F63" s="79"/>
      <c r="G63" s="79"/>
      <c r="H63" s="79"/>
      <c r="I63" s="79">
        <f>G63*D63</f>
        <v>0</v>
      </c>
    </row>
    <row r="64" spans="2:9" ht="12.75">
      <c r="B64" s="67"/>
      <c r="C64" s="74"/>
      <c r="D64" s="82"/>
      <c r="E64" s="83"/>
      <c r="F64" s="79"/>
      <c r="G64" s="79"/>
      <c r="H64" s="79"/>
      <c r="I64" s="79"/>
    </row>
    <row r="65" spans="1:9" s="38" customFormat="1" ht="13.5" customHeight="1">
      <c r="A65" s="36" t="s">
        <v>146</v>
      </c>
      <c r="B65" s="75"/>
      <c r="C65" s="76"/>
      <c r="D65" s="84"/>
      <c r="E65" s="84"/>
      <c r="F65" s="102"/>
      <c r="G65" s="102"/>
      <c r="H65" s="102">
        <f>SUM(H43:H64)</f>
        <v>0</v>
      </c>
      <c r="I65" s="102">
        <f>SUM(I43:I64)</f>
        <v>0</v>
      </c>
    </row>
    <row r="66" spans="1:9" s="41" customFormat="1" ht="15" customHeight="1">
      <c r="A66" s="39"/>
      <c r="B66" s="64"/>
      <c r="C66" s="40"/>
      <c r="F66" s="55"/>
      <c r="G66" s="56"/>
      <c r="H66" s="54"/>
      <c r="I66" s="54"/>
    </row>
    <row r="67" spans="1:9" ht="15.75">
      <c r="A67" s="28" t="s">
        <v>147</v>
      </c>
      <c r="B67" s="95"/>
      <c r="C67" s="96"/>
      <c r="D67" s="30"/>
      <c r="E67" s="29"/>
      <c r="F67" s="79"/>
      <c r="G67" s="79"/>
      <c r="H67" s="79"/>
      <c r="I67" s="79"/>
    </row>
    <row r="68" spans="1:15" s="29" customFormat="1" ht="15.75" customHeight="1">
      <c r="A68" s="28"/>
      <c r="B68" s="164" t="s">
        <v>189</v>
      </c>
      <c r="C68" s="164"/>
      <c r="D68" s="30"/>
      <c r="F68" s="118"/>
      <c r="G68" s="119"/>
      <c r="H68" s="120"/>
      <c r="I68" s="120"/>
      <c r="J68" s="121"/>
      <c r="K68" s="121"/>
      <c r="L68" s="121"/>
      <c r="M68" s="121"/>
      <c r="N68" s="121"/>
      <c r="O68" s="121"/>
    </row>
    <row r="69" spans="1:9" ht="7.5" customHeight="1">
      <c r="A69" s="31"/>
      <c r="B69" s="62"/>
      <c r="C69" s="62"/>
      <c r="D69" s="30"/>
      <c r="E69" s="29"/>
      <c r="F69" s="79"/>
      <c r="G69" s="79"/>
      <c r="H69" s="79"/>
      <c r="I69" s="79"/>
    </row>
    <row r="70" spans="1:9" s="34" customFormat="1" ht="39" customHeight="1">
      <c r="A70" s="80" t="s">
        <v>83</v>
      </c>
      <c r="B70" s="67" t="s">
        <v>58</v>
      </c>
      <c r="C70" s="69" t="s">
        <v>219</v>
      </c>
      <c r="D70" s="68">
        <v>1</v>
      </c>
      <c r="E70" s="68" t="s">
        <v>11</v>
      </c>
      <c r="F70" s="107"/>
      <c r="G70" s="107"/>
      <c r="H70" s="79">
        <f>F70*D70</f>
        <v>0</v>
      </c>
      <c r="I70" s="79">
        <f>G70*D70</f>
        <v>0</v>
      </c>
    </row>
    <row r="71" spans="1:9" s="34" customFormat="1" ht="27.75" customHeight="1">
      <c r="A71" s="80" t="s">
        <v>84</v>
      </c>
      <c r="B71" s="67" t="s">
        <v>169</v>
      </c>
      <c r="C71" s="69" t="s">
        <v>220</v>
      </c>
      <c r="D71" s="68">
        <v>1</v>
      </c>
      <c r="E71" s="68" t="s">
        <v>11</v>
      </c>
      <c r="F71" s="107"/>
      <c r="G71" s="107"/>
      <c r="H71" s="79">
        <f>F71*D71</f>
        <v>0</v>
      </c>
      <c r="I71" s="79">
        <f>G71*D71</f>
        <v>0</v>
      </c>
    </row>
    <row r="72" spans="1:9" s="34" customFormat="1" ht="63.75">
      <c r="A72" s="80" t="s">
        <v>85</v>
      </c>
      <c r="B72" s="67" t="s">
        <v>59</v>
      </c>
      <c r="C72" s="69" t="s">
        <v>221</v>
      </c>
      <c r="D72" s="68">
        <v>1</v>
      </c>
      <c r="E72" s="68" t="s">
        <v>11</v>
      </c>
      <c r="F72" s="107"/>
      <c r="G72" s="107"/>
      <c r="H72" s="79">
        <f aca="true" t="shared" si="5" ref="H72:H79">F72*D72</f>
        <v>0</v>
      </c>
      <c r="I72" s="79">
        <f aca="true" t="shared" si="6" ref="I72:I81">G72*D72</f>
        <v>0</v>
      </c>
    </row>
    <row r="73" spans="1:9" s="34" customFormat="1" ht="38.25">
      <c r="A73" s="80" t="s">
        <v>86</v>
      </c>
      <c r="B73" s="67" t="s">
        <v>60</v>
      </c>
      <c r="C73" s="69" t="s">
        <v>222</v>
      </c>
      <c r="D73" s="68">
        <v>1</v>
      </c>
      <c r="E73" s="68" t="s">
        <v>10</v>
      </c>
      <c r="F73" s="107"/>
      <c r="G73" s="107"/>
      <c r="H73" s="79">
        <f t="shared" si="5"/>
        <v>0</v>
      </c>
      <c r="I73" s="79">
        <f t="shared" si="6"/>
        <v>0</v>
      </c>
    </row>
    <row r="74" spans="1:9" s="41" customFormat="1" ht="38.25">
      <c r="A74" s="80" t="s">
        <v>87</v>
      </c>
      <c r="B74" s="67" t="s">
        <v>170</v>
      </c>
      <c r="C74" s="69" t="s">
        <v>223</v>
      </c>
      <c r="D74" s="68">
        <v>18</v>
      </c>
      <c r="E74" s="68" t="s">
        <v>10</v>
      </c>
      <c r="F74" s="107"/>
      <c r="G74" s="107"/>
      <c r="H74" s="79">
        <f>F74*D74</f>
        <v>0</v>
      </c>
      <c r="I74" s="79">
        <f>G74*D74</f>
        <v>0</v>
      </c>
    </row>
    <row r="75" spans="1:9" s="41" customFormat="1" ht="25.5">
      <c r="A75" s="80" t="s">
        <v>88</v>
      </c>
      <c r="B75" s="67" t="s">
        <v>63</v>
      </c>
      <c r="C75" s="67" t="s">
        <v>224</v>
      </c>
      <c r="D75" s="68">
        <v>17</v>
      </c>
      <c r="E75" s="68" t="s">
        <v>10</v>
      </c>
      <c r="F75" s="79"/>
      <c r="G75" s="79"/>
      <c r="H75" s="79">
        <f t="shared" si="5"/>
        <v>0</v>
      </c>
      <c r="I75" s="79">
        <f t="shared" si="6"/>
        <v>0</v>
      </c>
    </row>
    <row r="76" spans="1:9" s="41" customFormat="1" ht="38.25">
      <c r="A76" s="80" t="s">
        <v>89</v>
      </c>
      <c r="B76" s="67" t="s">
        <v>61</v>
      </c>
      <c r="C76" s="69" t="s">
        <v>225</v>
      </c>
      <c r="D76" s="68">
        <v>1</v>
      </c>
      <c r="E76" s="68" t="s">
        <v>10</v>
      </c>
      <c r="F76" s="79"/>
      <c r="G76" s="79"/>
      <c r="H76" s="79">
        <f>F76*D76</f>
        <v>0</v>
      </c>
      <c r="I76" s="79">
        <f>G76*D76</f>
        <v>0</v>
      </c>
    </row>
    <row r="77" spans="1:9" s="41" customFormat="1" ht="25.5">
      <c r="A77" s="80" t="s">
        <v>90</v>
      </c>
      <c r="B77" s="67" t="s">
        <v>49</v>
      </c>
      <c r="C77" s="69" t="s">
        <v>226</v>
      </c>
      <c r="D77" s="68">
        <v>150</v>
      </c>
      <c r="E77" s="68" t="s">
        <v>9</v>
      </c>
      <c r="F77" s="79"/>
      <c r="G77" s="79"/>
      <c r="H77" s="79">
        <f t="shared" si="5"/>
        <v>0</v>
      </c>
      <c r="I77" s="79">
        <f t="shared" si="6"/>
        <v>0</v>
      </c>
    </row>
    <row r="78" spans="1:9" s="41" customFormat="1" ht="15.75" customHeight="1">
      <c r="A78" s="80" t="s">
        <v>91</v>
      </c>
      <c r="B78" s="67" t="s">
        <v>50</v>
      </c>
      <c r="C78" s="69" t="s">
        <v>227</v>
      </c>
      <c r="D78" s="68">
        <v>1280</v>
      </c>
      <c r="E78" s="68" t="s">
        <v>9</v>
      </c>
      <c r="F78" s="79"/>
      <c r="G78" s="79"/>
      <c r="H78" s="79">
        <f t="shared" si="5"/>
        <v>0</v>
      </c>
      <c r="I78" s="79">
        <f t="shared" si="6"/>
        <v>0</v>
      </c>
    </row>
    <row r="79" spans="1:9" s="41" customFormat="1" ht="25.5">
      <c r="A79" s="80" t="s">
        <v>92</v>
      </c>
      <c r="B79" s="72" t="s">
        <v>24</v>
      </c>
      <c r="C79" s="167" t="s">
        <v>203</v>
      </c>
      <c r="D79" s="68">
        <v>1</v>
      </c>
      <c r="E79" s="68" t="s">
        <v>11</v>
      </c>
      <c r="F79" s="79"/>
      <c r="G79" s="79"/>
      <c r="H79" s="79">
        <f t="shared" si="5"/>
        <v>0</v>
      </c>
      <c r="I79" s="79"/>
    </row>
    <row r="80" spans="1:9" s="41" customFormat="1" ht="25.5">
      <c r="A80" s="32"/>
      <c r="B80" s="72"/>
      <c r="C80" s="167" t="s">
        <v>204</v>
      </c>
      <c r="D80" s="68">
        <v>1</v>
      </c>
      <c r="E80" s="68" t="s">
        <v>11</v>
      </c>
      <c r="F80" s="79"/>
      <c r="G80" s="79"/>
      <c r="H80" s="79"/>
      <c r="I80" s="79">
        <f t="shared" si="6"/>
        <v>0</v>
      </c>
    </row>
    <row r="81" spans="1:9" s="41" customFormat="1" ht="14.25" customHeight="1">
      <c r="A81" s="32"/>
      <c r="B81" s="72"/>
      <c r="C81" s="167" t="s">
        <v>205</v>
      </c>
      <c r="D81" s="68">
        <v>1</v>
      </c>
      <c r="E81" s="68" t="s">
        <v>11</v>
      </c>
      <c r="F81" s="103"/>
      <c r="G81" s="103"/>
      <c r="H81" s="79"/>
      <c r="I81" s="79">
        <f t="shared" si="6"/>
        <v>0</v>
      </c>
    </row>
    <row r="82" spans="1:9" s="41" customFormat="1" ht="4.5" customHeight="1">
      <c r="A82" s="97"/>
      <c r="B82" s="66"/>
      <c r="C82" s="34"/>
      <c r="D82" s="82"/>
      <c r="E82" s="83"/>
      <c r="F82" s="79"/>
      <c r="G82" s="79"/>
      <c r="H82" s="79"/>
      <c r="I82" s="79"/>
    </row>
    <row r="83" spans="1:9" s="38" customFormat="1" ht="15.75">
      <c r="A83" s="36" t="s">
        <v>148</v>
      </c>
      <c r="B83" s="98"/>
      <c r="C83" s="99"/>
      <c r="D83" s="100"/>
      <c r="E83" s="76"/>
      <c r="F83" s="102"/>
      <c r="G83" s="102"/>
      <c r="H83" s="102">
        <f>SUM(H70:H82)</f>
        <v>0</v>
      </c>
      <c r="I83" s="102">
        <f>SUM(I70:I82)</f>
        <v>0</v>
      </c>
    </row>
    <row r="84" spans="1:9" s="41" customFormat="1" ht="12.75">
      <c r="A84" s="49"/>
      <c r="B84" s="77"/>
      <c r="C84" s="78"/>
      <c r="F84" s="79"/>
      <c r="G84" s="79"/>
      <c r="H84" s="79"/>
      <c r="I84" s="79"/>
    </row>
    <row r="85" spans="1:9" s="41" customFormat="1" ht="15.75">
      <c r="A85" s="39"/>
      <c r="B85" s="65"/>
      <c r="C85" s="42"/>
      <c r="D85" s="44"/>
      <c r="E85" s="40"/>
      <c r="F85" s="79"/>
      <c r="G85" s="79"/>
      <c r="H85" s="79"/>
      <c r="I85" s="79"/>
    </row>
    <row r="86" spans="1:9" s="29" customFormat="1" ht="15.75">
      <c r="A86" s="28" t="s">
        <v>207</v>
      </c>
      <c r="B86" s="62"/>
      <c r="F86" s="79"/>
      <c r="G86" s="79"/>
      <c r="H86" s="79"/>
      <c r="I86" s="79"/>
    </row>
    <row r="87" spans="1:9" s="34" customFormat="1" ht="8.25" customHeight="1">
      <c r="A87" s="45"/>
      <c r="B87" s="62"/>
      <c r="C87" s="29"/>
      <c r="D87" s="29"/>
      <c r="E87" s="29"/>
      <c r="F87" s="79"/>
      <c r="G87" s="79"/>
      <c r="H87" s="79"/>
      <c r="I87" s="79"/>
    </row>
    <row r="88" spans="1:9" s="34" customFormat="1" ht="25.5">
      <c r="A88" s="93" t="s">
        <v>149</v>
      </c>
      <c r="B88" s="67" t="s">
        <v>22</v>
      </c>
      <c r="C88" s="70" t="s">
        <v>33</v>
      </c>
      <c r="D88" s="68">
        <v>50</v>
      </c>
      <c r="E88" s="68" t="s">
        <v>9</v>
      </c>
      <c r="F88" s="79"/>
      <c r="G88" s="79"/>
      <c r="H88" s="79">
        <f aca="true" t="shared" si="7" ref="H88:H96">F88*D88</f>
        <v>0</v>
      </c>
      <c r="I88" s="79">
        <f>G88*D88</f>
        <v>0</v>
      </c>
    </row>
    <row r="89" spans="1:11" s="34" customFormat="1" ht="25.5">
      <c r="A89" s="93" t="s">
        <v>150</v>
      </c>
      <c r="B89" s="67" t="s">
        <v>23</v>
      </c>
      <c r="C89" s="70" t="s">
        <v>33</v>
      </c>
      <c r="D89" s="68">
        <v>50</v>
      </c>
      <c r="E89" s="68" t="s">
        <v>9</v>
      </c>
      <c r="F89" s="79"/>
      <c r="G89" s="79"/>
      <c r="H89" s="79">
        <f t="shared" si="7"/>
        <v>0</v>
      </c>
      <c r="I89" s="79">
        <f aca="true" t="shared" si="8" ref="I89:I107">G89*D89</f>
        <v>0</v>
      </c>
      <c r="J89" s="111"/>
      <c r="K89" s="111"/>
    </row>
    <row r="90" spans="1:26" s="34" customFormat="1" ht="25.5">
      <c r="A90" s="93" t="s">
        <v>151</v>
      </c>
      <c r="B90" s="104" t="s">
        <v>22</v>
      </c>
      <c r="C90" s="109" t="s">
        <v>64</v>
      </c>
      <c r="D90" s="113">
        <v>800</v>
      </c>
      <c r="E90" s="113" t="s">
        <v>9</v>
      </c>
      <c r="F90" s="79"/>
      <c r="G90" s="79"/>
      <c r="H90" s="79">
        <f>D90*F90</f>
        <v>0</v>
      </c>
      <c r="I90" s="79">
        <f>D90*G90</f>
        <v>0</v>
      </c>
      <c r="J90" s="114"/>
      <c r="K90" s="115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11" s="43" customFormat="1" ht="25.5">
      <c r="A91" s="93" t="s">
        <v>152</v>
      </c>
      <c r="B91" s="104" t="s">
        <v>23</v>
      </c>
      <c r="C91" s="109" t="s">
        <v>64</v>
      </c>
      <c r="D91" s="113">
        <v>600</v>
      </c>
      <c r="E91" s="113" t="s">
        <v>9</v>
      </c>
      <c r="F91" s="79"/>
      <c r="G91" s="79"/>
      <c r="H91" s="79">
        <f>D91*F91</f>
        <v>0</v>
      </c>
      <c r="I91" s="79">
        <f>D91*G91</f>
        <v>0</v>
      </c>
      <c r="J91" s="114"/>
      <c r="K91" s="115"/>
    </row>
    <row r="92" spans="1:11" s="43" customFormat="1" ht="25.5">
      <c r="A92" s="93" t="s">
        <v>153</v>
      </c>
      <c r="B92" s="104" t="s">
        <v>29</v>
      </c>
      <c r="C92" s="109" t="s">
        <v>64</v>
      </c>
      <c r="D92" s="113">
        <v>300</v>
      </c>
      <c r="E92" s="113" t="s">
        <v>9</v>
      </c>
      <c r="F92" s="79"/>
      <c r="G92" s="79"/>
      <c r="H92" s="79">
        <f>D92*F92</f>
        <v>0</v>
      </c>
      <c r="I92" s="79">
        <f>D92*G92</f>
        <v>0</v>
      </c>
      <c r="J92" s="114"/>
      <c r="K92" s="115"/>
    </row>
    <row r="93" spans="1:11" s="43" customFormat="1" ht="15.75" customHeight="1">
      <c r="A93" s="93" t="s">
        <v>154</v>
      </c>
      <c r="B93" s="67" t="s">
        <v>41</v>
      </c>
      <c r="C93" s="70" t="s">
        <v>42</v>
      </c>
      <c r="D93" s="68">
        <v>65</v>
      </c>
      <c r="E93" s="68" t="s">
        <v>10</v>
      </c>
      <c r="F93" s="79"/>
      <c r="G93" s="79"/>
      <c r="H93" s="79">
        <f t="shared" si="7"/>
        <v>0</v>
      </c>
      <c r="I93" s="79">
        <f t="shared" si="8"/>
        <v>0</v>
      </c>
      <c r="J93" s="115"/>
      <c r="K93" s="115"/>
    </row>
    <row r="94" spans="1:11" s="43" customFormat="1" ht="15.75" customHeight="1">
      <c r="A94" s="93" t="s">
        <v>155</v>
      </c>
      <c r="B94" s="67" t="s">
        <v>40</v>
      </c>
      <c r="C94" s="70" t="s">
        <v>43</v>
      </c>
      <c r="D94" s="68">
        <v>30</v>
      </c>
      <c r="E94" s="68" t="s">
        <v>10</v>
      </c>
      <c r="F94" s="79"/>
      <c r="G94" s="79"/>
      <c r="H94" s="79">
        <f t="shared" si="7"/>
        <v>0</v>
      </c>
      <c r="I94" s="79">
        <f t="shared" si="8"/>
        <v>0</v>
      </c>
      <c r="J94" s="115"/>
      <c r="K94" s="115"/>
    </row>
    <row r="95" spans="1:11" s="145" customFormat="1" ht="25.5">
      <c r="A95" s="93" t="s">
        <v>156</v>
      </c>
      <c r="B95" s="67" t="s">
        <v>57</v>
      </c>
      <c r="C95" s="72" t="s">
        <v>93</v>
      </c>
      <c r="D95" s="68">
        <v>30</v>
      </c>
      <c r="E95" s="68" t="s">
        <v>9</v>
      </c>
      <c r="F95" s="79"/>
      <c r="G95" s="79"/>
      <c r="H95" s="79">
        <f>F95*D95</f>
        <v>0</v>
      </c>
      <c r="I95" s="79">
        <f>G95*D95</f>
        <v>0</v>
      </c>
      <c r="J95" s="144"/>
      <c r="K95" s="144"/>
    </row>
    <row r="96" spans="1:11" s="145" customFormat="1" ht="25.5">
      <c r="A96" s="93" t="s">
        <v>157</v>
      </c>
      <c r="B96" s="67" t="s">
        <v>171</v>
      </c>
      <c r="C96" s="72" t="s">
        <v>172</v>
      </c>
      <c r="D96" s="68">
        <v>21</v>
      </c>
      <c r="E96" s="68" t="s">
        <v>10</v>
      </c>
      <c r="F96" s="79"/>
      <c r="G96" s="79"/>
      <c r="H96" s="79">
        <f t="shared" si="7"/>
        <v>0</v>
      </c>
      <c r="I96" s="79">
        <f t="shared" si="8"/>
        <v>0</v>
      </c>
      <c r="J96" s="144"/>
      <c r="K96" s="144"/>
    </row>
    <row r="97" spans="1:11" s="43" customFormat="1" ht="14.25" customHeight="1">
      <c r="A97" s="93" t="s">
        <v>158</v>
      </c>
      <c r="B97" s="67" t="s">
        <v>34</v>
      </c>
      <c r="C97" s="70" t="s">
        <v>35</v>
      </c>
      <c r="D97" s="68">
        <v>50</v>
      </c>
      <c r="E97" s="68" t="s">
        <v>9</v>
      </c>
      <c r="F97" s="79"/>
      <c r="G97" s="79"/>
      <c r="H97" s="79"/>
      <c r="I97" s="79">
        <f t="shared" si="8"/>
        <v>0</v>
      </c>
      <c r="J97" s="115"/>
      <c r="K97" s="115"/>
    </row>
    <row r="98" spans="1:11" s="43" customFormat="1" ht="14.25" customHeight="1">
      <c r="A98" s="93" t="s">
        <v>159</v>
      </c>
      <c r="B98" s="67" t="s">
        <v>34</v>
      </c>
      <c r="C98" s="70" t="s">
        <v>36</v>
      </c>
      <c r="D98" s="68">
        <v>50</v>
      </c>
      <c r="E98" s="68" t="s">
        <v>9</v>
      </c>
      <c r="F98" s="79"/>
      <c r="G98" s="79"/>
      <c r="H98" s="79"/>
      <c r="I98" s="79">
        <f t="shared" si="8"/>
        <v>0</v>
      </c>
      <c r="J98" s="115"/>
      <c r="K98" s="115"/>
    </row>
    <row r="99" spans="1:11" s="43" customFormat="1" ht="15.75" customHeight="1">
      <c r="A99" s="93" t="s">
        <v>160</v>
      </c>
      <c r="B99" s="67" t="s">
        <v>34</v>
      </c>
      <c r="C99" s="70" t="s">
        <v>37</v>
      </c>
      <c r="D99" s="68">
        <v>3</v>
      </c>
      <c r="E99" s="68" t="s">
        <v>10</v>
      </c>
      <c r="F99" s="79"/>
      <c r="G99" s="79"/>
      <c r="H99" s="79"/>
      <c r="I99" s="79">
        <f t="shared" si="8"/>
        <v>0</v>
      </c>
      <c r="J99" s="115"/>
      <c r="K99" s="115"/>
    </row>
    <row r="100" spans="1:11" s="108" customFormat="1" ht="15.75" customHeight="1">
      <c r="A100" s="93" t="s">
        <v>161</v>
      </c>
      <c r="B100" s="104" t="s">
        <v>34</v>
      </c>
      <c r="C100" s="105" t="s">
        <v>53</v>
      </c>
      <c r="D100" s="106">
        <f>D88+D89</f>
        <v>100</v>
      </c>
      <c r="E100" s="106" t="s">
        <v>45</v>
      </c>
      <c r="F100" s="79"/>
      <c r="G100" s="79"/>
      <c r="H100" s="79"/>
      <c r="I100" s="79">
        <f t="shared" si="8"/>
        <v>0</v>
      </c>
      <c r="J100" s="116"/>
      <c r="K100" s="116"/>
    </row>
    <row r="101" spans="1:11" s="108" customFormat="1" ht="15.75" customHeight="1">
      <c r="A101" s="93" t="s">
        <v>162</v>
      </c>
      <c r="B101" s="104" t="s">
        <v>34</v>
      </c>
      <c r="C101" s="105" t="s">
        <v>54</v>
      </c>
      <c r="D101" s="106">
        <f>D93+D94</f>
        <v>95</v>
      </c>
      <c r="E101" s="106" t="s">
        <v>10</v>
      </c>
      <c r="F101" s="79"/>
      <c r="G101" s="79"/>
      <c r="H101" s="79"/>
      <c r="I101" s="79">
        <f t="shared" si="8"/>
        <v>0</v>
      </c>
      <c r="J101" s="116"/>
      <c r="K101" s="116"/>
    </row>
    <row r="102" spans="1:11" s="108" customFormat="1" ht="15" customHeight="1">
      <c r="A102" s="93" t="s">
        <v>163</v>
      </c>
      <c r="B102" s="104" t="s">
        <v>34</v>
      </c>
      <c r="C102" s="105" t="s">
        <v>55</v>
      </c>
      <c r="D102" s="106">
        <v>250</v>
      </c>
      <c r="E102" s="106" t="s">
        <v>45</v>
      </c>
      <c r="F102" s="79"/>
      <c r="G102" s="79"/>
      <c r="H102" s="79"/>
      <c r="I102" s="79">
        <f t="shared" si="8"/>
        <v>0</v>
      </c>
      <c r="J102" s="116"/>
      <c r="K102" s="116"/>
    </row>
    <row r="103" spans="1:11" s="43" customFormat="1" ht="14.25" customHeight="1">
      <c r="A103" s="93" t="s">
        <v>164</v>
      </c>
      <c r="B103" s="67" t="s">
        <v>34</v>
      </c>
      <c r="C103" s="70" t="s">
        <v>38</v>
      </c>
      <c r="D103" s="68">
        <v>80</v>
      </c>
      <c r="E103" s="68" t="s">
        <v>10</v>
      </c>
      <c r="F103" s="79"/>
      <c r="G103" s="79"/>
      <c r="H103" s="79"/>
      <c r="I103" s="79">
        <f t="shared" si="8"/>
        <v>0</v>
      </c>
      <c r="J103" s="115"/>
      <c r="K103" s="115"/>
    </row>
    <row r="104" spans="1:11" s="43" customFormat="1" ht="13.5" customHeight="1">
      <c r="A104" s="93" t="s">
        <v>165</v>
      </c>
      <c r="B104" s="67" t="s">
        <v>34</v>
      </c>
      <c r="C104" s="70" t="s">
        <v>39</v>
      </c>
      <c r="D104" s="68">
        <v>10</v>
      </c>
      <c r="E104" s="68" t="s">
        <v>10</v>
      </c>
      <c r="F104" s="79"/>
      <c r="G104" s="79"/>
      <c r="H104" s="79"/>
      <c r="I104" s="79">
        <f t="shared" si="8"/>
        <v>0</v>
      </c>
      <c r="J104" s="115"/>
      <c r="K104" s="115"/>
    </row>
    <row r="105" spans="1:11" ht="14.25" customHeight="1">
      <c r="A105" s="93" t="s">
        <v>166</v>
      </c>
      <c r="B105" s="67" t="s">
        <v>24</v>
      </c>
      <c r="C105" s="71" t="s">
        <v>27</v>
      </c>
      <c r="D105" s="68">
        <v>1</v>
      </c>
      <c r="E105" s="68" t="s">
        <v>11</v>
      </c>
      <c r="F105" s="79"/>
      <c r="G105" s="79"/>
      <c r="H105" s="79">
        <f>F105*D105</f>
        <v>0</v>
      </c>
      <c r="I105" s="79"/>
      <c r="J105" s="112"/>
      <c r="K105" s="112"/>
    </row>
    <row r="106" spans="1:15" s="34" customFormat="1" ht="15.75" customHeight="1">
      <c r="A106" s="80"/>
      <c r="B106" s="67"/>
      <c r="C106" s="81" t="s">
        <v>65</v>
      </c>
      <c r="D106" s="68">
        <v>1</v>
      </c>
      <c r="E106" s="68" t="s">
        <v>11</v>
      </c>
      <c r="F106" s="79"/>
      <c r="G106" s="79"/>
      <c r="H106" s="79"/>
      <c r="I106" s="79">
        <f>G106*D106</f>
        <v>0</v>
      </c>
      <c r="J106" s="33"/>
      <c r="K106" s="33"/>
      <c r="L106" s="33"/>
      <c r="M106" s="33"/>
      <c r="N106" s="33"/>
      <c r="O106" s="33"/>
    </row>
    <row r="107" spans="1:11" ht="14.25" customHeight="1">
      <c r="A107" s="32"/>
      <c r="B107" s="67"/>
      <c r="C107" s="71" t="s">
        <v>46</v>
      </c>
      <c r="D107" s="68">
        <v>1</v>
      </c>
      <c r="E107" s="68" t="s">
        <v>11</v>
      </c>
      <c r="F107" s="79"/>
      <c r="G107" s="79"/>
      <c r="H107" s="79"/>
      <c r="I107" s="79">
        <f t="shared" si="8"/>
        <v>0</v>
      </c>
      <c r="J107" s="112"/>
      <c r="K107" s="112"/>
    </row>
    <row r="108" spans="2:11" ht="7.5" customHeight="1">
      <c r="B108" s="60"/>
      <c r="C108" s="34"/>
      <c r="D108" s="47"/>
      <c r="E108" s="35"/>
      <c r="F108" s="79"/>
      <c r="G108" s="79"/>
      <c r="H108" s="79"/>
      <c r="I108" s="79"/>
      <c r="J108" s="112"/>
      <c r="K108" s="112"/>
    </row>
    <row r="109" spans="1:11" s="38" customFormat="1" ht="13.5" customHeight="1">
      <c r="A109" s="36" t="s">
        <v>167</v>
      </c>
      <c r="B109" s="63"/>
      <c r="C109" s="37"/>
      <c r="F109" s="102"/>
      <c r="G109" s="102"/>
      <c r="H109" s="102">
        <f>SUM(H88:H108)</f>
        <v>0</v>
      </c>
      <c r="I109" s="102">
        <f>SUM(I88:I108)</f>
        <v>0</v>
      </c>
      <c r="J109" s="117"/>
      <c r="K109" s="117"/>
    </row>
    <row r="110" spans="1:11" s="41" customFormat="1" ht="13.5" customHeight="1">
      <c r="A110" s="39"/>
      <c r="B110" s="64"/>
      <c r="C110" s="40"/>
      <c r="F110" s="79"/>
      <c r="G110" s="79"/>
      <c r="H110" s="79"/>
      <c r="I110" s="79"/>
      <c r="J110" s="110"/>
      <c r="K110" s="110"/>
    </row>
    <row r="111" spans="8:11" ht="12.75">
      <c r="H111" s="54"/>
      <c r="I111" s="54"/>
      <c r="J111" s="112"/>
      <c r="K111" s="112"/>
    </row>
    <row r="112" spans="1:9" s="41" customFormat="1" ht="15.75">
      <c r="A112" s="39"/>
      <c r="B112" s="65"/>
      <c r="C112" s="40"/>
      <c r="D112" s="44"/>
      <c r="E112" s="40"/>
      <c r="F112" s="55"/>
      <c r="G112" s="56"/>
      <c r="H112" s="54"/>
      <c r="I112" s="54"/>
    </row>
    <row r="113" spans="4:9" ht="12.75">
      <c r="D113" s="50"/>
      <c r="E113" s="34"/>
      <c r="F113" s="59"/>
      <c r="H113" s="59"/>
      <c r="I113" s="59"/>
    </row>
    <row r="114" spans="4:9" ht="12.75">
      <c r="D114" s="50"/>
      <c r="E114" s="34"/>
      <c r="F114" s="59"/>
      <c r="H114" s="59"/>
      <c r="I114" s="59"/>
    </row>
    <row r="115" spans="8:9" ht="12.75">
      <c r="H115" s="54"/>
      <c r="I115" s="54"/>
    </row>
    <row r="116" spans="8:9" ht="12.75">
      <c r="H116" s="54"/>
      <c r="I116" s="54"/>
    </row>
    <row r="117" ht="12.75">
      <c r="J117" s="52"/>
    </row>
    <row r="119" spans="8:9" ht="12.75">
      <c r="H119" s="51"/>
      <c r="I119" s="51"/>
    </row>
  </sheetData>
  <sheetProtection/>
  <mergeCells count="3">
    <mergeCell ref="B3:C3"/>
    <mergeCell ref="B68:C68"/>
    <mergeCell ref="B42:C42"/>
  </mergeCells>
  <printOptions gridLines="1" horizont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scale="87" r:id="rId1"/>
  <headerFooter alignWithMargins="0">
    <oddHeader>&amp;CBudapest Főváros XIV. kerület 
Zugló Önkormányzata fenntartásában álló
 Területi Védőnői és Házi Gyermekorvosi Rendelő épületének felújítása - költségvetés</oddHeader>
    <oddFooter>&amp;C&amp;P</oddFooter>
  </headerFooter>
  <rowBreaks count="1" manualBreakCount="1"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T.ZEUS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Joci</dc:creator>
  <cp:keywords/>
  <dc:description/>
  <cp:lastModifiedBy>ferenczia</cp:lastModifiedBy>
  <cp:lastPrinted>2017-06-28T16:21:16Z</cp:lastPrinted>
  <dcterms:created xsi:type="dcterms:W3CDTF">2002-09-16T10:14:21Z</dcterms:created>
  <dcterms:modified xsi:type="dcterms:W3CDTF">2017-07-06T13:30:22Z</dcterms:modified>
  <cp:category/>
  <cp:version/>
  <cp:contentType/>
  <cp:contentStatus/>
</cp:coreProperties>
</file>